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30" yWindow="840" windowWidth="15180" windowHeight="11640" activeTab="0"/>
  </bookViews>
  <sheets>
    <sheet name="General Information" sheetId="1" r:id="rId1"/>
    <sheet name="Nano-Tera.CH Funding" sheetId="2" r:id="rId2"/>
    <sheet name="Own Contributions" sheetId="3" r:id="rId3"/>
    <sheet name="Third-Party Contributions" sheetId="4" r:id="rId4"/>
    <sheet name="Maxima" sheetId="5" r:id="rId5"/>
  </sheets>
  <definedNames>
    <definedName name="_xlnm.Print_Titles" localSheetId="1">'Nano-Tera.CH Funding'!$1:$4</definedName>
    <definedName name="_xlnm.Print_Titles" localSheetId="2">'Own Contributions'!$2:$5</definedName>
    <definedName name="_xlnm.Print_Titles" localSheetId="3">'Third-Party Contributions'!$2:$5</definedName>
    <definedName name="NT_Pers">'Maxima'!$A$5:$A$8</definedName>
    <definedName name="OwnC_Pers">'Maxima'!$A$12:$A$18</definedName>
    <definedName name="OwnC_Salary">'Maxima'!$A$12:$B$18</definedName>
    <definedName name="_xlnm.Print_Area" localSheetId="0">'General Information'!$A$1:$I$40</definedName>
    <definedName name="_xlnm.Print_Area" localSheetId="4">'Maxima'!$A$1:$I$18</definedName>
    <definedName name="_xlnm.Print_Area" localSheetId="1">'Nano-Tera.CH Funding'!$A$1:$T$144</definedName>
    <definedName name="_xlnm.Print_Area" localSheetId="2">'Own Contributions'!$A$1:$T$188</definedName>
  </definedNames>
  <calcPr fullCalcOnLoad="1"/>
</workbook>
</file>

<file path=xl/sharedStrings.xml><?xml version="1.0" encoding="utf-8"?>
<sst xmlns="http://schemas.openxmlformats.org/spreadsheetml/2006/main" count="380" uniqueCount="137">
  <si>
    <t>Your int.ref.:</t>
  </si>
  <si>
    <t>Institution:</t>
  </si>
  <si>
    <t>Address:</t>
  </si>
  <si>
    <t>E-Mail:</t>
  </si>
  <si>
    <t>Fax:</t>
  </si>
  <si>
    <t>Phone:</t>
  </si>
  <si>
    <t>First Name:</t>
  </si>
  <si>
    <t>1.5.</t>
  </si>
  <si>
    <t>1.3.</t>
  </si>
  <si>
    <t>1.2.</t>
  </si>
  <si>
    <t>PhD-Student</t>
  </si>
  <si>
    <t>PostDoc</t>
  </si>
  <si>
    <t xml:space="preserve"> </t>
  </si>
  <si>
    <t>Senior Researcher</t>
  </si>
  <si>
    <t>1.1.</t>
  </si>
  <si>
    <t>1.</t>
  </si>
  <si>
    <t>2.</t>
  </si>
  <si>
    <t>2.1.</t>
  </si>
  <si>
    <t>Assistant Professor</t>
  </si>
  <si>
    <t>2.2.</t>
  </si>
  <si>
    <t>2.3.</t>
  </si>
  <si>
    <t>2.4.</t>
  </si>
  <si>
    <t>Contact Person:</t>
  </si>
  <si>
    <t>Personnel:</t>
  </si>
  <si>
    <t>Equipment:</t>
  </si>
  <si>
    <t>Miscellaneous:</t>
  </si>
  <si>
    <t>Equipment planned to be purchased from the institution's budget:</t>
  </si>
  <si>
    <r>
      <t>Project Title</t>
    </r>
    <r>
      <rPr>
        <sz val="10"/>
        <rFont val="Arial"/>
        <family val="0"/>
      </rPr>
      <t xml:space="preserve">: </t>
    </r>
  </si>
  <si>
    <t>General Information:</t>
  </si>
  <si>
    <t>2.5.</t>
  </si>
  <si>
    <t>Own Contributions</t>
  </si>
  <si>
    <t>1.4.</t>
  </si>
  <si>
    <t>Total Own Contributions</t>
  </si>
  <si>
    <t>Surname:</t>
  </si>
  <si>
    <t>Surname, First Name</t>
  </si>
  <si>
    <t>Short Description</t>
  </si>
  <si>
    <r>
      <t>Function</t>
    </r>
    <r>
      <rPr>
        <b/>
        <i/>
        <sz val="8"/>
        <rFont val="Arial"/>
        <family val="2"/>
      </rPr>
      <t xml:space="preserve">
</t>
    </r>
    <r>
      <rPr>
        <sz val="8"/>
        <rFont val="Arial"/>
        <family val="2"/>
      </rPr>
      <t>(Pull-Down Menu)</t>
    </r>
  </si>
  <si>
    <t>Total Equipment CHF:</t>
  </si>
  <si>
    <t>Total Consumables CHF:</t>
  </si>
  <si>
    <t>Total Miscellaneous CHF:</t>
  </si>
  <si>
    <r>
      <t>Personnel</t>
    </r>
    <r>
      <rPr>
        <sz val="10"/>
        <rFont val="Arial"/>
        <family val="2"/>
      </rPr>
      <t xml:space="preserve"> (Own Contribution)</t>
    </r>
  </si>
  <si>
    <r>
      <t>Miscellaneous</t>
    </r>
    <r>
      <rPr>
        <sz val="10"/>
        <rFont val="Arial"/>
        <family val="2"/>
      </rPr>
      <t xml:space="preserve"> (Own Contribution)</t>
    </r>
  </si>
  <si>
    <t>NT.CH int.ref.:</t>
  </si>
  <si>
    <r>
      <t>Existing infrastructure made available to Nano-Tera.CH</t>
    </r>
    <r>
      <rPr>
        <sz val="10"/>
        <rFont val="Arial"/>
        <family val="2"/>
      </rPr>
      <t xml:space="preserve"> (Own Contribution)</t>
    </r>
  </si>
  <si>
    <t>in cash</t>
  </si>
  <si>
    <t>in kind</t>
  </si>
  <si>
    <t>Matching Funds (in-kind or in-cash)</t>
  </si>
  <si>
    <t>Consumables &amp; processing costs:</t>
  </si>
  <si>
    <r>
      <t>Consumables &amp; Processing Costs</t>
    </r>
    <r>
      <rPr>
        <sz val="10"/>
        <rFont val="Arial"/>
        <family val="2"/>
      </rPr>
      <t xml:space="preserve"> (Own Contribution)</t>
    </r>
  </si>
  <si>
    <t>Total Own Contributions:</t>
  </si>
  <si>
    <t>finance@nano-tera.ch</t>
  </si>
  <si>
    <t>T: +41 21 693 5539</t>
  </si>
  <si>
    <t>Full Professor</t>
  </si>
  <si>
    <t>Technician</t>
  </si>
  <si>
    <t>2.6.</t>
  </si>
  <si>
    <t>Institutional overheads</t>
  </si>
  <si>
    <t>Institutional overhead rate (%):</t>
  </si>
  <si>
    <t>Institutional overheads:</t>
  </si>
  <si>
    <t>Month (mm)</t>
  </si>
  <si>
    <t>Year (yyyy)</t>
  </si>
  <si>
    <t>Associate Professor</t>
  </si>
  <si>
    <t>Total Personnel CHF:</t>
  </si>
  <si>
    <t>Total Personnel  CHF:</t>
  </si>
  <si>
    <t>Actual date of aquisition</t>
  </si>
  <si>
    <t>2.7.</t>
  </si>
  <si>
    <t>Existing infrastructure made available to Nano-Tera.CH</t>
  </si>
  <si>
    <t>Expected Starting Date:</t>
  </si>
  <si>
    <t>Year 1</t>
  </si>
  <si>
    <t>Year 2</t>
  </si>
  <si>
    <t>Year 3</t>
  </si>
  <si>
    <t>Year 4</t>
  </si>
  <si>
    <t>Short description</t>
  </si>
  <si>
    <t>Total  Cost</t>
  </si>
  <si>
    <t xml:space="preserve">Total  Cost </t>
  </si>
  <si>
    <t>Note that costs funded by SNF, CTI, EU are not eligible as Third-Party contributions</t>
  </si>
  <si>
    <t>Total
Year 1-4</t>
  </si>
  <si>
    <t>(max 20%)</t>
  </si>
  <si>
    <t>Please note: For each infrastructure, a receipt, proof of payment or statement has to be sent to Nano-Tera.CH.</t>
  </si>
  <si>
    <t>20% for IT equipment / 10% for other equipment</t>
  </si>
  <si>
    <t>Own contributions to personnel</t>
  </si>
  <si>
    <t>Total</t>
  </si>
  <si>
    <t>Activity 
rate in 
Nano-Tera 
(%)</t>
  </si>
  <si>
    <t>Activity 
rate in
Nano-Tera 
(%)</t>
  </si>
  <si>
    <t>Maximum 
eligible 
own 
contribution</t>
  </si>
  <si>
    <t>Planned 
own 
contribution</t>
  </si>
  <si>
    <t>Expected date 
of acquisition</t>
  </si>
  <si>
    <t>Depreciation 
rate (%)</t>
  </si>
  <si>
    <t>% of use 
made 
available to 
Nano-Tera</t>
  </si>
  <si>
    <t>Total 
planned 
own 
contribution</t>
  </si>
  <si>
    <t>Institutional 
overheads</t>
  </si>
  <si>
    <t>Amount</t>
  </si>
  <si>
    <t>3.</t>
  </si>
  <si>
    <t>Project Acronym:</t>
  </si>
  <si>
    <t>Total 
planned
own 
contribution</t>
  </si>
  <si>
    <r>
      <t>Equipment planned to be purchased from the institution's budget</t>
    </r>
    <r>
      <rPr>
        <b/>
        <sz val="10"/>
        <rFont val="Arial"/>
        <family val="2"/>
      </rPr>
      <t xml:space="preserve">  (Own contribution)</t>
    </r>
  </si>
  <si>
    <t>Note that the fraction of the equipment depreciation over the period before the start of the project is not eligible as own contribution.</t>
  </si>
  <si>
    <t>Total 
overheads</t>
  </si>
  <si>
    <t>(i.e. contributions from industrial partners)</t>
  </si>
  <si>
    <t>Third-Party Partner 1:</t>
  </si>
  <si>
    <t>Third-Party Partner 2:</t>
  </si>
  <si>
    <t>Third-Party Partner 3:</t>
  </si>
  <si>
    <t xml:space="preserve">TOTAL Third-Party contributions:  </t>
  </si>
  <si>
    <t>Third-Party contributions</t>
  </si>
  <si>
    <t>Principal Investigator:</t>
  </si>
  <si>
    <t>First name:</t>
  </si>
  <si>
    <t>Contact person for financial issues</t>
  </si>
  <si>
    <t>(optional)</t>
  </si>
  <si>
    <t>Nano-Tera contact information for financial issues:</t>
  </si>
  <si>
    <t>Project Acroynm:</t>
  </si>
  <si>
    <t>Maximal eligible Nano-Tera.CH funding level per personnel category (per year, per full-time position)</t>
  </si>
  <si>
    <t>Note that only the fraction of the equipment depreciation over the duration of the project is eligible as own contribution.</t>
  </si>
  <si>
    <t>RTD-Project - DETAILED BUDGET</t>
  </si>
  <si>
    <t>Institution</t>
  </si>
  <si>
    <t>Nano-Tera.CH Funding</t>
  </si>
  <si>
    <t>Maximum 
eligible 
Nano-Tera 
funding</t>
  </si>
  <si>
    <t>Requested 
Nano-Tera 
funding</t>
  </si>
  <si>
    <t>Total 
requested 
Nano-Tera
funding</t>
  </si>
  <si>
    <r>
      <t>Equipment</t>
    </r>
    <r>
      <rPr>
        <sz val="10"/>
        <rFont val="Arial"/>
        <family val="2"/>
      </rPr>
      <t xml:space="preserve"> (Nano-Tera.ch Funding)</t>
    </r>
  </si>
  <si>
    <t>The total requested Nano-Tera funding cannot exceed the total cost of the planned equipment.</t>
  </si>
  <si>
    <t>Total 
requested
Nano-Tera 
funding</t>
  </si>
  <si>
    <t>Total  Cost  
 (=maximum eligible Nano-Tera funding</t>
  </si>
  <si>
    <r>
      <t>Consumables &amp; Processing Costs</t>
    </r>
    <r>
      <rPr>
        <sz val="10"/>
        <rFont val="Arial"/>
        <family val="2"/>
      </rPr>
      <t xml:space="preserve"> (Nano-Tera.CH Funding)</t>
    </r>
  </si>
  <si>
    <t>Total   
requested      
Nano-Tera 
funding</t>
  </si>
  <si>
    <r>
      <t>Miscellaneous</t>
    </r>
    <r>
      <rPr>
        <sz val="10"/>
        <rFont val="Arial"/>
        <family val="2"/>
      </rPr>
      <t xml:space="preserve"> (Nano-Tera.CH Funding)</t>
    </r>
  </si>
  <si>
    <t>Total         
requested
Nano-Tera 
funding</t>
  </si>
  <si>
    <t>Total requested Nano-Tera.CH funding</t>
  </si>
  <si>
    <t>Total Third-Party Contributions</t>
  </si>
  <si>
    <t>Total Budget</t>
  </si>
  <si>
    <t>Matching fund level</t>
  </si>
  <si>
    <t>Total requested Nano-tera.CH Funding</t>
  </si>
  <si>
    <r>
      <t>Personnel</t>
    </r>
    <r>
      <rPr>
        <sz val="10"/>
        <rFont val="Arial"/>
        <family val="2"/>
      </rPr>
      <t xml:space="preserve"> (Nano-Tera.ch Funding)</t>
    </r>
  </si>
  <si>
    <t>Contact person for scientific issues (one of involved investigators)</t>
  </si>
  <si>
    <t>Title/position:</t>
  </si>
  <si>
    <t>Responsible
Co-Investigator</t>
  </si>
  <si>
    <t>Maximal eligible salaries for own contributions per personnel category (per year, per full-time position, all social charges included)</t>
  </si>
  <si>
    <t>Title/positon:</t>
  </si>
  <si>
    <t>There should be at least one detailed budget form per involved institution to be filled in by each investigator from that institution involved in the projet.</t>
  </si>
</sst>
</file>

<file path=xl/styles.xml><?xml version="1.0" encoding="utf-8"?>
<styleSheet xmlns="http://schemas.openxmlformats.org/spreadsheetml/2006/main">
  <numFmts count="3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 * #,##0_ ;_ * \-#,##0_ ;_ * &quot;-&quot;??_ ;_ @_ "/>
    <numFmt numFmtId="179" formatCode="0.0"/>
    <numFmt numFmtId="180" formatCode="[$-100C]dddd\,\ d\.\ mmmm\ yyyy"/>
    <numFmt numFmtId="181" formatCode="&quot;SFr.&quot;\ #,##0.00"/>
    <numFmt numFmtId="182" formatCode="00"/>
    <numFmt numFmtId="183" formatCode="#,##0.0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76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u val="single"/>
      <sz val="8"/>
      <color indexed="12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8"/>
      <name val="Arial"/>
      <family val="2"/>
    </font>
    <font>
      <b/>
      <i/>
      <sz val="8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9"/>
      <color indexed="12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2"/>
      <name val="Arial"/>
      <family val="2"/>
    </font>
    <font>
      <b/>
      <i/>
      <sz val="8"/>
      <color indexed="23"/>
      <name val="Arial"/>
      <family val="2"/>
    </font>
    <font>
      <i/>
      <sz val="9"/>
      <color indexed="23"/>
      <name val="Arial"/>
      <family val="2"/>
    </font>
    <font>
      <i/>
      <sz val="10"/>
      <color indexed="23"/>
      <name val="Arial"/>
      <family val="2"/>
    </font>
    <font>
      <b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3" tint="0.39998000860214233"/>
      <name val="Arial"/>
      <family val="2"/>
    </font>
    <font>
      <b/>
      <i/>
      <sz val="8"/>
      <color theme="0" tint="-0.4999699890613556"/>
      <name val="Arial"/>
      <family val="2"/>
    </font>
    <font>
      <i/>
      <sz val="9"/>
      <color theme="0" tint="-0.4999699890613556"/>
      <name val="Arial"/>
      <family val="2"/>
    </font>
    <font>
      <i/>
      <sz val="10"/>
      <color theme="0" tint="-0.4999699890613556"/>
      <name val="Arial"/>
      <family val="2"/>
    </font>
    <font>
      <b/>
      <sz val="8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0" borderId="0" applyNumberFormat="0" applyBorder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43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 applyProtection="1">
      <alignment vertical="center" wrapText="1"/>
      <protection locked="0"/>
    </xf>
    <xf numFmtId="2" fontId="1" fillId="0" borderId="11" xfId="0" applyNumberFormat="1" applyFont="1" applyBorder="1" applyAlignment="1" applyProtection="1">
      <alignment vertical="center" wrapText="1"/>
      <protection locked="0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 wrapText="1"/>
      <protection/>
    </xf>
    <xf numFmtId="2" fontId="1" fillId="0" borderId="0" xfId="0" applyNumberFormat="1" applyFont="1" applyBorder="1" applyAlignment="1">
      <alignment vertical="center"/>
    </xf>
    <xf numFmtId="0" fontId="71" fillId="0" borderId="0" xfId="0" applyFont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vertical="center" wrapText="1"/>
      <protection locked="0"/>
    </xf>
    <xf numFmtId="0" fontId="1" fillId="33" borderId="14" xfId="0" applyFont="1" applyFill="1" applyBorder="1" applyAlignment="1" applyProtection="1">
      <alignment horizontal="right" vertical="center"/>
      <protection locked="0"/>
    </xf>
    <xf numFmtId="4" fontId="1" fillId="33" borderId="15" xfId="0" applyNumberFormat="1" applyFont="1" applyFill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1" fillId="33" borderId="15" xfId="0" applyFont="1" applyFill="1" applyBorder="1" applyAlignment="1" applyProtection="1">
      <alignment vertical="center"/>
      <protection locked="0"/>
    </xf>
    <xf numFmtId="0" fontId="1" fillId="33" borderId="20" xfId="0" applyFont="1" applyFill="1" applyBorder="1" applyAlignment="1" applyProtection="1">
      <alignment vertical="center"/>
      <protection locked="0"/>
    </xf>
    <xf numFmtId="0" fontId="1" fillId="33" borderId="20" xfId="0" applyFont="1" applyFill="1" applyBorder="1" applyAlignment="1" applyProtection="1">
      <alignment vertical="center" wrapText="1"/>
      <protection locked="0"/>
    </xf>
    <xf numFmtId="0" fontId="1" fillId="33" borderId="21" xfId="0" applyFont="1" applyFill="1" applyBorder="1" applyAlignment="1" applyProtection="1">
      <alignment vertical="center"/>
      <protection locked="0"/>
    </xf>
    <xf numFmtId="0" fontId="1" fillId="33" borderId="22" xfId="0" applyFont="1" applyFill="1" applyBorder="1" applyAlignment="1" applyProtection="1">
      <alignment vertical="center" wrapText="1"/>
      <protection locked="0"/>
    </xf>
    <xf numFmtId="4" fontId="1" fillId="33" borderId="2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" fillId="33" borderId="14" xfId="0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45" applyAlignment="1" applyProtection="1">
      <alignment vertical="center"/>
      <protection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0" fontId="4" fillId="0" borderId="19" xfId="0" applyFont="1" applyBorder="1" applyAlignment="1" applyProtection="1">
      <alignment horizontal="center" vertical="center" wrapText="1"/>
      <protection/>
    </xf>
    <xf numFmtId="0" fontId="1" fillId="33" borderId="23" xfId="0" applyFont="1" applyFill="1" applyBorder="1" applyAlignment="1" applyProtection="1">
      <alignment vertical="center" wrapText="1"/>
      <protection locked="0"/>
    </xf>
    <xf numFmtId="4" fontId="1" fillId="33" borderId="23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5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4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5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6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7" xfId="0" applyNumberFormat="1" applyFont="1" applyFill="1" applyBorder="1" applyAlignment="1" applyProtection="1">
      <alignment vertical="center"/>
      <protection locked="0"/>
    </xf>
    <xf numFmtId="4" fontId="1" fillId="33" borderId="28" xfId="0" applyNumberFormat="1" applyFont="1" applyFill="1" applyBorder="1" applyAlignment="1" applyProtection="1">
      <alignment vertical="center"/>
      <protection locked="0"/>
    </xf>
    <xf numFmtId="4" fontId="1" fillId="33" borderId="29" xfId="0" applyNumberFormat="1" applyFont="1" applyFill="1" applyBorder="1" applyAlignment="1" applyProtection="1">
      <alignment vertical="center"/>
      <protection locked="0"/>
    </xf>
    <xf numFmtId="4" fontId="1" fillId="33" borderId="30" xfId="0" applyNumberFormat="1" applyFont="1" applyFill="1" applyBorder="1" applyAlignment="1" applyProtection="1">
      <alignment vertical="center"/>
      <protection locked="0"/>
    </xf>
    <xf numFmtId="4" fontId="1" fillId="33" borderId="31" xfId="0" applyNumberFormat="1" applyFont="1" applyFill="1" applyBorder="1" applyAlignment="1" applyProtection="1">
      <alignment vertical="center"/>
      <protection locked="0"/>
    </xf>
    <xf numFmtId="4" fontId="1" fillId="33" borderId="32" xfId="0" applyNumberFormat="1" applyFont="1" applyFill="1" applyBorder="1" applyAlignment="1" applyProtection="1">
      <alignment vertical="center"/>
      <protection locked="0"/>
    </xf>
    <xf numFmtId="0" fontId="0" fillId="33" borderId="23" xfId="0" applyFont="1" applyFill="1" applyBorder="1" applyAlignment="1" applyProtection="1">
      <alignment vertical="center"/>
      <protection locked="0"/>
    </xf>
    <xf numFmtId="4" fontId="1" fillId="33" borderId="33" xfId="0" applyNumberFormat="1" applyFont="1" applyFill="1" applyBorder="1" applyAlignment="1" applyProtection="1">
      <alignment vertical="center"/>
      <protection locked="0"/>
    </xf>
    <xf numFmtId="4" fontId="1" fillId="33" borderId="34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4" fontId="1" fillId="0" borderId="35" xfId="0" applyNumberFormat="1" applyFont="1" applyFill="1" applyBorder="1" applyAlignment="1" applyProtection="1">
      <alignment vertical="center"/>
      <protection/>
    </xf>
    <xf numFmtId="4" fontId="1" fillId="0" borderId="33" xfId="0" applyNumberFormat="1" applyFont="1" applyBorder="1" applyAlignment="1" applyProtection="1">
      <alignment vertical="center"/>
      <protection/>
    </xf>
    <xf numFmtId="4" fontId="1" fillId="0" borderId="36" xfId="0" applyNumberFormat="1" applyFont="1" applyFill="1" applyBorder="1" applyAlignment="1" applyProtection="1">
      <alignment vertical="center"/>
      <protection/>
    </xf>
    <xf numFmtId="4" fontId="1" fillId="0" borderId="31" xfId="0" applyNumberFormat="1" applyFont="1" applyBorder="1" applyAlignment="1" applyProtection="1">
      <alignment vertic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4" fontId="1" fillId="33" borderId="39" xfId="0" applyNumberFormat="1" applyFont="1" applyFill="1" applyBorder="1" applyAlignment="1" applyProtection="1">
      <alignment vertical="center"/>
      <protection locked="0"/>
    </xf>
    <xf numFmtId="4" fontId="1" fillId="33" borderId="36" xfId="0" applyNumberFormat="1" applyFont="1" applyFill="1" applyBorder="1" applyAlignment="1" applyProtection="1">
      <alignment vertical="center"/>
      <protection locked="0"/>
    </xf>
    <xf numFmtId="0" fontId="4" fillId="0" borderId="40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41" xfId="0" applyFont="1" applyBorder="1" applyAlignment="1" applyProtection="1">
      <alignment horizontal="center" vertical="center" wrapText="1"/>
      <protection/>
    </xf>
    <xf numFmtId="0" fontId="21" fillId="0" borderId="0" xfId="0" applyFont="1" applyAlignment="1">
      <alignment vertical="center"/>
    </xf>
    <xf numFmtId="4" fontId="1" fillId="33" borderId="24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5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82" fontId="22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 wrapText="1"/>
      <protection locked="0"/>
    </xf>
    <xf numFmtId="182" fontId="22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39" xfId="0" applyFont="1" applyFill="1" applyBorder="1" applyAlignment="1" applyProtection="1">
      <alignment horizontal="center" vertical="center" wrapText="1"/>
      <protection locked="0"/>
    </xf>
    <xf numFmtId="182" fontId="22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36" xfId="0" applyFont="1" applyFill="1" applyBorder="1" applyAlignment="1" applyProtection="1">
      <alignment horizontal="center" vertical="center" wrapText="1"/>
      <protection locked="0"/>
    </xf>
    <xf numFmtId="4" fontId="1" fillId="33" borderId="44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45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46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0" applyFont="1" applyFill="1" applyAlignment="1">
      <alignment vertical="center"/>
    </xf>
    <xf numFmtId="0" fontId="1" fillId="33" borderId="20" xfId="0" applyFont="1" applyFill="1" applyBorder="1" applyAlignment="1" applyProtection="1">
      <alignment vertical="center"/>
      <protection locked="0"/>
    </xf>
    <xf numFmtId="0" fontId="4" fillId="0" borderId="47" xfId="0" applyFont="1" applyBorder="1" applyAlignment="1" applyProtection="1">
      <alignment horizontal="center" vertical="center"/>
      <protection/>
    </xf>
    <xf numFmtId="0" fontId="72" fillId="0" borderId="0" xfId="0" applyFont="1" applyAlignment="1">
      <alignment vertical="center"/>
    </xf>
    <xf numFmtId="9" fontId="73" fillId="0" borderId="0" xfId="52" applyFont="1" applyBorder="1" applyAlignment="1">
      <alignment horizontal="center" vertical="center"/>
    </xf>
    <xf numFmtId="4" fontId="1" fillId="0" borderId="19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178" fontId="1" fillId="0" borderId="0" xfId="47" applyNumberFormat="1" applyFont="1" applyAlignment="1">
      <alignment vertical="center"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quotePrefix="1">
      <alignment vertical="center"/>
    </xf>
    <xf numFmtId="0" fontId="9" fillId="0" borderId="0" xfId="0" applyFont="1" applyFill="1" applyAlignment="1">
      <alignment horizontal="right" vertical="center"/>
    </xf>
    <xf numFmtId="0" fontId="1" fillId="33" borderId="14" xfId="0" applyFont="1" applyFill="1" applyBorder="1" applyAlignment="1" applyProtection="1">
      <alignment vertical="center"/>
      <protection locked="0"/>
    </xf>
    <xf numFmtId="0" fontId="1" fillId="33" borderId="14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1" fillId="0" borderId="0" xfId="0" applyFont="1" applyFill="1" applyBorder="1" applyAlignment="1" applyProtection="1">
      <alignment vertical="center" wrapText="1"/>
      <protection locked="0"/>
    </xf>
    <xf numFmtId="4" fontId="1" fillId="0" borderId="16" xfId="0" applyNumberFormat="1" applyFont="1" applyBorder="1" applyAlignment="1" applyProtection="1">
      <alignment vertical="center"/>
      <protection/>
    </xf>
    <xf numFmtId="4" fontId="1" fillId="0" borderId="47" xfId="0" applyNumberFormat="1" applyFont="1" applyBorder="1" applyAlignment="1" applyProtection="1">
      <alignment vertical="center"/>
      <protection/>
    </xf>
    <xf numFmtId="4" fontId="1" fillId="0" borderId="18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 locked="0"/>
    </xf>
    <xf numFmtId="0" fontId="4" fillId="0" borderId="16" xfId="0" applyFont="1" applyBorder="1" applyAlignment="1">
      <alignment horizontal="center" vertical="center" wrapText="1"/>
    </xf>
    <xf numFmtId="0" fontId="1" fillId="0" borderId="4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49" fontId="8" fillId="0" borderId="0" xfId="0" applyNumberFormat="1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right" vertical="center"/>
      <protection locked="0"/>
    </xf>
    <xf numFmtId="4" fontId="9" fillId="0" borderId="0" xfId="0" applyNumberFormat="1" applyFont="1" applyAlignment="1" applyProtection="1">
      <alignment horizontal="right" vertical="center"/>
      <protection locked="0"/>
    </xf>
    <xf numFmtId="49" fontId="9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0" fillId="0" borderId="45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>
      <alignment horizontal="left" vertical="center"/>
    </xf>
    <xf numFmtId="3" fontId="1" fillId="0" borderId="0" xfId="47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49" fontId="9" fillId="0" borderId="0" xfId="0" applyNumberFormat="1" applyFont="1" applyBorder="1" applyAlignment="1" applyProtection="1">
      <alignment vertical="center"/>
      <protection/>
    </xf>
    <xf numFmtId="2" fontId="4" fillId="0" borderId="0" xfId="0" applyNumberFormat="1" applyFont="1" applyBorder="1" applyAlignment="1" applyProtection="1">
      <alignment vertical="center"/>
      <protection/>
    </xf>
    <xf numFmtId="4" fontId="4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4" fontId="1" fillId="0" borderId="0" xfId="0" applyNumberFormat="1" applyFont="1" applyBorder="1" applyAlignment="1" applyProtection="1">
      <alignment vertical="center" wrapText="1"/>
      <protection locked="0"/>
    </xf>
    <xf numFmtId="2" fontId="1" fillId="0" borderId="0" xfId="0" applyNumberFormat="1" applyFont="1" applyBorder="1" applyAlignment="1" applyProtection="1">
      <alignment vertical="center" wrapText="1"/>
      <protection locked="0"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4" fontId="6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0" fontId="28" fillId="0" borderId="0" xfId="0" applyFont="1" applyFill="1" applyAlignment="1">
      <alignment vertical="center"/>
    </xf>
    <xf numFmtId="0" fontId="9" fillId="0" borderId="15" xfId="0" applyFont="1" applyBorder="1" applyAlignment="1">
      <alignment vertical="center"/>
    </xf>
    <xf numFmtId="0" fontId="13" fillId="0" borderId="48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0" fontId="74" fillId="0" borderId="0" xfId="52" applyNumberFormat="1" applyFont="1" applyAlignment="1">
      <alignment horizontal="center" vertical="center"/>
    </xf>
    <xf numFmtId="0" fontId="29" fillId="33" borderId="39" xfId="0" applyFont="1" applyFill="1" applyBorder="1" applyAlignment="1" applyProtection="1">
      <alignment horizontal="left" vertical="center" wrapText="1"/>
      <protection locked="0"/>
    </xf>
    <xf numFmtId="0" fontId="25" fillId="0" borderId="20" xfId="0" applyFont="1" applyBorder="1" applyAlignment="1">
      <alignment vertical="center"/>
    </xf>
    <xf numFmtId="0" fontId="25" fillId="33" borderId="49" xfId="0" applyFont="1" applyFill="1" applyBorder="1" applyAlignment="1" applyProtection="1">
      <alignment horizontal="left" vertical="center" wrapText="1"/>
      <protection locked="0"/>
    </xf>
    <xf numFmtId="0" fontId="25" fillId="0" borderId="21" xfId="0" applyFont="1" applyBorder="1" applyAlignment="1">
      <alignment vertical="center"/>
    </xf>
    <xf numFmtId="0" fontId="25" fillId="33" borderId="36" xfId="0" applyFont="1" applyFill="1" applyBorder="1" applyAlignment="1" applyProtection="1">
      <alignment horizontal="left" vertical="center" wrapText="1"/>
      <protection locked="0"/>
    </xf>
    <xf numFmtId="0" fontId="1" fillId="0" borderId="50" xfId="0" applyFont="1" applyBorder="1" applyAlignment="1">
      <alignment horizontal="left" vertical="center" wrapText="1"/>
    </xf>
    <xf numFmtId="0" fontId="1" fillId="0" borderId="39" xfId="0" applyFont="1" applyBorder="1" applyAlignment="1" applyProtection="1">
      <alignment horizontal="left" vertical="center" wrapText="1"/>
      <protection locked="0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 applyProtection="1">
      <alignment horizontal="left" vertical="center" wrapText="1"/>
      <protection locked="0"/>
    </xf>
    <xf numFmtId="0" fontId="9" fillId="0" borderId="45" xfId="0" applyFont="1" applyBorder="1" applyAlignment="1" applyProtection="1">
      <alignment vertical="center"/>
      <protection/>
    </xf>
    <xf numFmtId="0" fontId="6" fillId="0" borderId="45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0" xfId="0" applyFont="1" applyAlignment="1" applyProtection="1">
      <alignment vertical="center"/>
      <protection/>
    </xf>
    <xf numFmtId="49" fontId="9" fillId="0" borderId="45" xfId="0" applyNumberFormat="1" applyFont="1" applyBorder="1" applyAlignment="1" applyProtection="1">
      <alignment vertical="center"/>
      <protection/>
    </xf>
    <xf numFmtId="0" fontId="4" fillId="0" borderId="45" xfId="0" applyFont="1" applyBorder="1" applyAlignment="1" applyProtection="1">
      <alignment vertical="center"/>
      <protection/>
    </xf>
    <xf numFmtId="2" fontId="4" fillId="0" borderId="45" xfId="0" applyNumberFormat="1" applyFont="1" applyBorder="1" applyAlignment="1" applyProtection="1">
      <alignment vertical="center"/>
      <protection/>
    </xf>
    <xf numFmtId="49" fontId="0" fillId="0" borderId="53" xfId="0" applyNumberFormat="1" applyFont="1" applyBorder="1" applyAlignment="1" applyProtection="1">
      <alignment vertical="center"/>
      <protection/>
    </xf>
    <xf numFmtId="0" fontId="1" fillId="0" borderId="53" xfId="0" applyFont="1" applyBorder="1" applyAlignment="1" applyProtection="1">
      <alignment vertical="center"/>
      <protection/>
    </xf>
    <xf numFmtId="0" fontId="23" fillId="0" borderId="0" xfId="0" applyFont="1" applyAlignment="1">
      <alignment vertical="center"/>
    </xf>
    <xf numFmtId="4" fontId="1" fillId="33" borderId="39" xfId="0" applyNumberFormat="1" applyFont="1" applyFill="1" applyBorder="1" applyAlignment="1" applyProtection="1">
      <alignment vertical="center"/>
      <protection locked="0"/>
    </xf>
    <xf numFmtId="4" fontId="28" fillId="0" borderId="14" xfId="0" applyNumberFormat="1" applyFont="1" applyFill="1" applyBorder="1" applyAlignment="1">
      <alignment vertical="center"/>
    </xf>
    <xf numFmtId="4" fontId="28" fillId="0" borderId="0" xfId="0" applyNumberFormat="1" applyFont="1" applyFill="1" applyAlignment="1">
      <alignment vertical="center"/>
    </xf>
    <xf numFmtId="4" fontId="28" fillId="0" borderId="19" xfId="0" applyNumberFormat="1" applyFont="1" applyFill="1" applyBorder="1" applyAlignment="1">
      <alignment vertical="center"/>
    </xf>
    <xf numFmtId="182" fontId="0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54" xfId="0" applyFont="1" applyFill="1" applyBorder="1" applyAlignment="1" applyProtection="1">
      <alignment horizontal="center" vertical="center" wrapText="1"/>
      <protection locked="0"/>
    </xf>
    <xf numFmtId="0" fontId="1" fillId="0" borderId="53" xfId="0" applyFont="1" applyFill="1" applyBorder="1" applyAlignment="1">
      <alignment vertical="center"/>
    </xf>
    <xf numFmtId="0" fontId="25" fillId="0" borderId="14" xfId="0" applyFont="1" applyBorder="1" applyAlignment="1">
      <alignment vertical="center"/>
    </xf>
    <xf numFmtId="178" fontId="0" fillId="0" borderId="0" xfId="47" applyNumberFormat="1" applyFont="1" applyAlignment="1">
      <alignment vertical="center"/>
    </xf>
    <xf numFmtId="0" fontId="4" fillId="0" borderId="55" xfId="0" applyFont="1" applyFill="1" applyBorder="1" applyAlignment="1" applyProtection="1">
      <alignment horizontal="center" vertical="center" wrapText="1"/>
      <protection/>
    </xf>
    <xf numFmtId="0" fontId="1" fillId="33" borderId="56" xfId="0" applyFont="1" applyFill="1" applyBorder="1" applyAlignment="1" applyProtection="1">
      <alignment vertical="center" wrapText="1"/>
      <protection locked="0"/>
    </xf>
    <xf numFmtId="0" fontId="1" fillId="33" borderId="56" xfId="0" applyFont="1" applyFill="1" applyBorder="1" applyAlignment="1" applyProtection="1">
      <alignment vertical="center" wrapText="1"/>
      <protection locked="0"/>
    </xf>
    <xf numFmtId="0" fontId="1" fillId="33" borderId="57" xfId="0" applyFont="1" applyFill="1" applyBorder="1" applyAlignment="1" applyProtection="1">
      <alignment vertical="center" wrapText="1"/>
      <protection locked="0"/>
    </xf>
    <xf numFmtId="0" fontId="1" fillId="33" borderId="58" xfId="0" applyFont="1" applyFill="1" applyBorder="1" applyAlignment="1" applyProtection="1">
      <alignment vertical="center" wrapText="1"/>
      <protection locked="0"/>
    </xf>
    <xf numFmtId="0" fontId="1" fillId="33" borderId="58" xfId="0" applyFont="1" applyFill="1" applyBorder="1" applyAlignment="1" applyProtection="1">
      <alignment vertical="center"/>
      <protection locked="0"/>
    </xf>
    <xf numFmtId="0" fontId="1" fillId="33" borderId="58" xfId="0" applyFont="1" applyFill="1" applyBorder="1" applyAlignment="1" applyProtection="1">
      <alignment horizontal="right" vertical="center"/>
      <protection locked="0"/>
    </xf>
    <xf numFmtId="0" fontId="1" fillId="33" borderId="59" xfId="0" applyFont="1" applyFill="1" applyBorder="1" applyAlignment="1" applyProtection="1">
      <alignment vertical="center" wrapText="1"/>
      <protection locked="0"/>
    </xf>
    <xf numFmtId="3" fontId="25" fillId="0" borderId="0" xfId="0" applyNumberFormat="1" applyFont="1" applyAlignment="1">
      <alignment vertical="center"/>
    </xf>
    <xf numFmtId="0" fontId="25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vertical="center"/>
      <protection/>
    </xf>
    <xf numFmtId="4" fontId="1" fillId="0" borderId="25" xfId="0" applyNumberFormat="1" applyFont="1" applyFill="1" applyBorder="1" applyAlignment="1" applyProtection="1">
      <alignment vertical="center"/>
      <protection/>
    </xf>
    <xf numFmtId="4" fontId="1" fillId="0" borderId="26" xfId="0" applyNumberFormat="1" applyFont="1" applyFill="1" applyBorder="1" applyAlignment="1" applyProtection="1">
      <alignment vertical="center"/>
      <protection/>
    </xf>
    <xf numFmtId="2" fontId="1" fillId="0" borderId="60" xfId="0" applyNumberFormat="1" applyFont="1" applyBorder="1" applyAlignment="1" applyProtection="1">
      <alignment vertical="center"/>
      <protection/>
    </xf>
    <xf numFmtId="4" fontId="1" fillId="0" borderId="27" xfId="0" applyNumberFormat="1" applyFont="1" applyBorder="1" applyAlignment="1" applyProtection="1">
      <alignment vertical="center"/>
      <protection/>
    </xf>
    <xf numFmtId="4" fontId="1" fillId="0" borderId="29" xfId="0" applyNumberFormat="1" applyFont="1" applyBorder="1" applyAlignment="1" applyProtection="1">
      <alignment vertical="center"/>
      <protection/>
    </xf>
    <xf numFmtId="4" fontId="1" fillId="0" borderId="31" xfId="0" applyNumberFormat="1" applyFont="1" applyBorder="1" applyAlignment="1" applyProtection="1">
      <alignment vertical="center"/>
      <protection/>
    </xf>
    <xf numFmtId="4" fontId="1" fillId="0" borderId="33" xfId="0" applyNumberFormat="1" applyFont="1" applyBorder="1" applyAlignment="1" applyProtection="1">
      <alignment horizontal="right" vertical="center"/>
      <protection/>
    </xf>
    <xf numFmtId="4" fontId="1" fillId="0" borderId="29" xfId="0" applyNumberFormat="1" applyFont="1" applyBorder="1" applyAlignment="1" applyProtection="1">
      <alignment horizontal="right" vertical="center"/>
      <protection/>
    </xf>
    <xf numFmtId="4" fontId="1" fillId="0" borderId="31" xfId="0" applyNumberFormat="1" applyFont="1" applyBorder="1" applyAlignment="1" applyProtection="1">
      <alignment horizontal="right" vertical="center"/>
      <protection/>
    </xf>
    <xf numFmtId="4" fontId="9" fillId="0" borderId="19" xfId="0" applyNumberFormat="1" applyFont="1" applyBorder="1" applyAlignment="1" applyProtection="1">
      <alignment vertical="center"/>
      <protection/>
    </xf>
    <xf numFmtId="4" fontId="1" fillId="0" borderId="27" xfId="0" applyNumberFormat="1" applyFont="1" applyBorder="1" applyAlignment="1" applyProtection="1">
      <alignment vertical="center"/>
      <protection/>
    </xf>
    <xf numFmtId="4" fontId="1" fillId="0" borderId="29" xfId="0" applyNumberFormat="1" applyFont="1" applyBorder="1" applyAlignment="1" applyProtection="1">
      <alignment vertical="center"/>
      <protection/>
    </xf>
    <xf numFmtId="4" fontId="1" fillId="0" borderId="60" xfId="0" applyNumberFormat="1" applyFont="1" applyBorder="1" applyAlignment="1" applyProtection="1">
      <alignment vertical="center"/>
      <protection/>
    </xf>
    <xf numFmtId="4" fontId="1" fillId="0" borderId="61" xfId="0" applyNumberFormat="1" applyFont="1" applyBorder="1" applyAlignment="1" applyProtection="1">
      <alignment vertical="center"/>
      <protection/>
    </xf>
    <xf numFmtId="4" fontId="1" fillId="0" borderId="29" xfId="0" applyNumberFormat="1" applyFont="1" applyFill="1" applyBorder="1" applyAlignment="1" applyProtection="1">
      <alignment vertical="center"/>
      <protection/>
    </xf>
    <xf numFmtId="4" fontId="1" fillId="0" borderId="62" xfId="0" applyNumberFormat="1" applyFont="1" applyBorder="1" applyAlignment="1" applyProtection="1">
      <alignment vertical="center"/>
      <protection/>
    </xf>
    <xf numFmtId="4" fontId="6" fillId="0" borderId="19" xfId="0" applyNumberFormat="1" applyFont="1" applyBorder="1" applyAlignment="1" applyProtection="1">
      <alignment vertical="center"/>
      <protection/>
    </xf>
    <xf numFmtId="4" fontId="1" fillId="0" borderId="22" xfId="0" applyNumberFormat="1" applyFont="1" applyFill="1" applyBorder="1" applyAlignment="1" applyProtection="1">
      <alignment vertical="center"/>
      <protection/>
    </xf>
    <xf numFmtId="4" fontId="1" fillId="0" borderId="35" xfId="0" applyNumberFormat="1" applyFont="1" applyBorder="1" applyAlignment="1" applyProtection="1">
      <alignment horizontal="right" vertical="center"/>
      <protection/>
    </xf>
    <xf numFmtId="4" fontId="1" fillId="0" borderId="39" xfId="0" applyNumberFormat="1" applyFont="1" applyBorder="1" applyAlignment="1" applyProtection="1">
      <alignment horizontal="right" vertical="center"/>
      <protection/>
    </xf>
    <xf numFmtId="4" fontId="1" fillId="0" borderId="36" xfId="0" applyNumberFormat="1" applyFont="1" applyBorder="1" applyAlignment="1" applyProtection="1">
      <alignment horizontal="right" vertical="center"/>
      <protection/>
    </xf>
    <xf numFmtId="4" fontId="1" fillId="0" borderId="27" xfId="0" applyNumberFormat="1" applyFont="1" applyBorder="1" applyAlignment="1" applyProtection="1">
      <alignment horizontal="right" vertical="center"/>
      <protection/>
    </xf>
    <xf numFmtId="4" fontId="1" fillId="0" borderId="44" xfId="0" applyNumberFormat="1" applyFont="1" applyFill="1" applyBorder="1" applyAlignment="1" applyProtection="1">
      <alignment horizontal="right" vertical="center" wrapText="1"/>
      <protection/>
    </xf>
    <xf numFmtId="4" fontId="1" fillId="0" borderId="45" xfId="0" applyNumberFormat="1" applyFont="1" applyFill="1" applyBorder="1" applyAlignment="1" applyProtection="1">
      <alignment horizontal="right" vertical="center" wrapText="1"/>
      <protection/>
    </xf>
    <xf numFmtId="4" fontId="1" fillId="0" borderId="46" xfId="0" applyNumberFormat="1" applyFont="1" applyFill="1" applyBorder="1" applyAlignment="1" applyProtection="1">
      <alignment horizontal="right" vertical="center" wrapText="1"/>
      <protection/>
    </xf>
    <xf numFmtId="4" fontId="1" fillId="0" borderId="49" xfId="0" applyNumberFormat="1" applyFont="1" applyBorder="1" applyAlignment="1" applyProtection="1">
      <alignment horizontal="right" vertical="center"/>
      <protection/>
    </xf>
    <xf numFmtId="2" fontId="1" fillId="0" borderId="23" xfId="0" applyNumberFormat="1" applyFont="1" applyFill="1" applyBorder="1" applyAlignment="1" applyProtection="1">
      <alignment vertical="center"/>
      <protection/>
    </xf>
    <xf numFmtId="2" fontId="1" fillId="0" borderId="23" xfId="0" applyNumberFormat="1" applyFont="1" applyBorder="1" applyAlignment="1" applyProtection="1">
      <alignment vertical="center"/>
      <protection/>
    </xf>
    <xf numFmtId="2" fontId="1" fillId="0" borderId="21" xfId="0" applyNumberFormat="1" applyFont="1" applyFill="1" applyBorder="1" applyAlignment="1" applyProtection="1">
      <alignment vertical="center"/>
      <protection/>
    </xf>
    <xf numFmtId="2" fontId="1" fillId="0" borderId="21" xfId="0" applyNumberFormat="1" applyFont="1" applyBorder="1" applyAlignment="1" applyProtection="1">
      <alignment vertical="center"/>
      <protection/>
    </xf>
    <xf numFmtId="4" fontId="1" fillId="0" borderId="0" xfId="0" applyNumberFormat="1" applyFont="1" applyBorder="1" applyAlignment="1" applyProtection="1">
      <alignment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2" fontId="1" fillId="0" borderId="11" xfId="0" applyNumberFormat="1" applyFont="1" applyBorder="1" applyAlignment="1" applyProtection="1">
      <alignment vertical="center" wrapText="1"/>
      <protection/>
    </xf>
    <xf numFmtId="4" fontId="1" fillId="0" borderId="30" xfId="0" applyNumberFormat="1" applyFont="1" applyBorder="1" applyAlignment="1" applyProtection="1">
      <alignment horizontal="right" vertical="center"/>
      <protection/>
    </xf>
    <xf numFmtId="4" fontId="1" fillId="0" borderId="62" xfId="0" applyNumberFormat="1" applyFont="1" applyBorder="1" applyAlignment="1" applyProtection="1">
      <alignment horizontal="right" vertical="center"/>
      <protection/>
    </xf>
    <xf numFmtId="4" fontId="1" fillId="0" borderId="51" xfId="0" applyNumberFormat="1" applyFont="1" applyBorder="1" applyAlignment="1" applyProtection="1">
      <alignment horizontal="right" vertical="center"/>
      <protection/>
    </xf>
    <xf numFmtId="49" fontId="8" fillId="0" borderId="0" xfId="0" applyNumberFormat="1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0" fillId="0" borderId="45" xfId="0" applyFont="1" applyBorder="1" applyAlignment="1" applyProtection="1">
      <alignment vertical="center"/>
      <protection locked="0"/>
    </xf>
    <xf numFmtId="0" fontId="1" fillId="0" borderId="45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26" fillId="0" borderId="23" xfId="0" applyFont="1" applyBorder="1" applyAlignment="1" applyProtection="1">
      <alignment horizontal="center" vertical="center" wrapText="1"/>
      <protection locked="0"/>
    </xf>
    <xf numFmtId="0" fontId="26" fillId="0" borderId="63" xfId="0" applyFont="1" applyBorder="1" applyAlignment="1" applyProtection="1">
      <alignment horizontal="center" vertical="center" wrapText="1"/>
      <protection locked="0"/>
    </xf>
    <xf numFmtId="0" fontId="26" fillId="0" borderId="35" xfId="0" applyFont="1" applyBorder="1" applyAlignment="1" applyProtection="1">
      <alignment horizontal="center" vertical="center" wrapText="1"/>
      <protection locked="0"/>
    </xf>
    <xf numFmtId="0" fontId="26" fillId="0" borderId="33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4" fontId="1" fillId="33" borderId="15" xfId="0" applyNumberFormat="1" applyFont="1" applyFill="1" applyBorder="1" applyAlignment="1" applyProtection="1">
      <alignment vertical="center"/>
      <protection locked="0"/>
    </xf>
    <xf numFmtId="4" fontId="1" fillId="33" borderId="13" xfId="0" applyNumberFormat="1" applyFont="1" applyFill="1" applyBorder="1" applyAlignment="1" applyProtection="1">
      <alignment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4" fontId="1" fillId="33" borderId="21" xfId="0" applyNumberFormat="1" applyFont="1" applyFill="1" applyBorder="1" applyAlignment="1" applyProtection="1">
      <alignment vertical="center"/>
      <protection locked="0"/>
    </xf>
    <xf numFmtId="4" fontId="1" fillId="33" borderId="64" xfId="0" applyNumberFormat="1" applyFont="1" applyFill="1" applyBorder="1" applyAlignment="1" applyProtection="1">
      <alignment vertical="center"/>
      <protection locked="0"/>
    </xf>
    <xf numFmtId="4" fontId="1" fillId="33" borderId="65" xfId="0" applyNumberFormat="1" applyFont="1" applyFill="1" applyBorder="1" applyAlignment="1" applyProtection="1">
      <alignment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4" fontId="1" fillId="0" borderId="20" xfId="0" applyNumberFormat="1" applyFont="1" applyBorder="1" applyAlignment="1" applyProtection="1">
      <alignment vertical="center"/>
      <protection/>
    </xf>
    <xf numFmtId="4" fontId="1" fillId="0" borderId="14" xfId="0" applyNumberFormat="1" applyFont="1" applyBorder="1" applyAlignment="1" applyProtection="1">
      <alignment vertical="center"/>
      <protection/>
    </xf>
    <xf numFmtId="4" fontId="1" fillId="0" borderId="49" xfId="0" applyNumberFormat="1" applyFont="1" applyBorder="1" applyAlignment="1" applyProtection="1">
      <alignment vertical="center"/>
      <protection/>
    </xf>
    <xf numFmtId="4" fontId="1" fillId="0" borderId="21" xfId="0" applyNumberFormat="1" applyFont="1" applyBorder="1" applyAlignment="1" applyProtection="1">
      <alignment vertical="center"/>
      <protection/>
    </xf>
    <xf numFmtId="4" fontId="1" fillId="0" borderId="22" xfId="0" applyNumberFormat="1" applyFont="1" applyBorder="1" applyAlignment="1" applyProtection="1">
      <alignment vertical="center"/>
      <protection/>
    </xf>
    <xf numFmtId="4" fontId="1" fillId="0" borderId="36" xfId="0" applyNumberFormat="1" applyFont="1" applyBorder="1" applyAlignment="1" applyProtection="1">
      <alignment vertical="center"/>
      <protection/>
    </xf>
    <xf numFmtId="4" fontId="1" fillId="33" borderId="66" xfId="0" applyNumberFormat="1" applyFont="1" applyFill="1" applyBorder="1" applyAlignment="1" applyProtection="1">
      <alignment horizontal="right" vertical="center"/>
      <protection locked="0"/>
    </xf>
    <xf numFmtId="4" fontId="1" fillId="33" borderId="35" xfId="0" applyNumberFormat="1" applyFont="1" applyFill="1" applyBorder="1" applyAlignment="1" applyProtection="1">
      <alignment horizontal="right" vertical="center"/>
      <protection locked="0"/>
    </xf>
    <xf numFmtId="4" fontId="1" fillId="33" borderId="67" xfId="0" applyNumberFormat="1" applyFont="1" applyFill="1" applyBorder="1" applyAlignment="1" applyProtection="1">
      <alignment horizontal="right" vertical="center"/>
      <protection locked="0"/>
    </xf>
    <xf numFmtId="4" fontId="1" fillId="33" borderId="39" xfId="0" applyNumberFormat="1" applyFont="1" applyFill="1" applyBorder="1" applyAlignment="1" applyProtection="1">
      <alignment horizontal="right" vertical="center"/>
      <protection locked="0"/>
    </xf>
    <xf numFmtId="4" fontId="1" fillId="33" borderId="68" xfId="0" applyNumberFormat="1" applyFont="1" applyFill="1" applyBorder="1" applyAlignment="1" applyProtection="1">
      <alignment horizontal="right" vertical="center"/>
      <protection locked="0"/>
    </xf>
    <xf numFmtId="4" fontId="1" fillId="33" borderId="36" xfId="0" applyNumberFormat="1" applyFont="1" applyFill="1" applyBorder="1" applyAlignment="1" applyProtection="1">
      <alignment horizontal="right" vertical="center"/>
      <protection locked="0"/>
    </xf>
    <xf numFmtId="4" fontId="1" fillId="33" borderId="24" xfId="0" applyNumberFormat="1" applyFont="1" applyFill="1" applyBorder="1" applyAlignment="1" applyProtection="1">
      <alignment horizontal="right" vertical="center"/>
      <protection locked="0"/>
    </xf>
    <xf numFmtId="4" fontId="1" fillId="33" borderId="25" xfId="0" applyNumberFormat="1" applyFont="1" applyFill="1" applyBorder="1" applyAlignment="1" applyProtection="1">
      <alignment horizontal="right" vertical="center"/>
      <protection locked="0"/>
    </xf>
    <xf numFmtId="4" fontId="1" fillId="33" borderId="26" xfId="0" applyNumberFormat="1" applyFont="1" applyFill="1" applyBorder="1" applyAlignment="1" applyProtection="1">
      <alignment horizontal="right" vertical="center"/>
      <protection locked="0"/>
    </xf>
    <xf numFmtId="4" fontId="1" fillId="33" borderId="23" xfId="0" applyNumberFormat="1" applyFont="1" applyFill="1" applyBorder="1" applyAlignment="1" applyProtection="1">
      <alignment horizontal="right" vertical="center"/>
      <protection locked="0"/>
    </xf>
    <xf numFmtId="4" fontId="1" fillId="33" borderId="15" xfId="0" applyNumberFormat="1" applyFont="1" applyFill="1" applyBorder="1" applyAlignment="1" applyProtection="1">
      <alignment horizontal="right" vertical="center"/>
      <protection locked="0"/>
    </xf>
    <xf numFmtId="4" fontId="1" fillId="33" borderId="21" xfId="0" applyNumberFormat="1" applyFont="1" applyFill="1" applyBorder="1" applyAlignment="1" applyProtection="1">
      <alignment horizontal="right" vertical="center"/>
      <protection locked="0"/>
    </xf>
    <xf numFmtId="0" fontId="22" fillId="33" borderId="19" xfId="0" applyFont="1" applyFill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vertical="center" wrapText="1"/>
      <protection locked="0"/>
    </xf>
    <xf numFmtId="0" fontId="31" fillId="0" borderId="30" xfId="0" applyFont="1" applyBorder="1" applyAlignment="1" applyProtection="1">
      <alignment vertical="center" wrapText="1"/>
      <protection locked="0"/>
    </xf>
    <xf numFmtId="0" fontId="3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4" fontId="1" fillId="0" borderId="30" xfId="0" applyNumberFormat="1" applyFont="1" applyFill="1" applyBorder="1" applyAlignment="1" applyProtection="1">
      <alignment vertical="center"/>
      <protection/>
    </xf>
    <xf numFmtId="0" fontId="25" fillId="33" borderId="58" xfId="0" applyFont="1" applyFill="1" applyBorder="1" applyAlignment="1" applyProtection="1">
      <alignment horizontal="left" vertical="center" wrapText="1"/>
      <protection locked="0"/>
    </xf>
    <xf numFmtId="0" fontId="25" fillId="33" borderId="69" xfId="0" applyFont="1" applyFill="1" applyBorder="1" applyAlignment="1" applyProtection="1">
      <alignment horizontal="left" vertical="center" wrapText="1"/>
      <protection locked="0"/>
    </xf>
    <xf numFmtId="0" fontId="25" fillId="33" borderId="54" xfId="0" applyFont="1" applyFill="1" applyBorder="1" applyAlignment="1" applyProtection="1">
      <alignment horizontal="left" vertical="center" wrapText="1"/>
      <protection locked="0"/>
    </xf>
    <xf numFmtId="0" fontId="1" fillId="0" borderId="53" xfId="0" applyFont="1" applyFill="1" applyBorder="1" applyAlignment="1" applyProtection="1">
      <alignment horizontal="left" vertical="center" wrapText="1"/>
      <protection locked="0"/>
    </xf>
    <xf numFmtId="0" fontId="1" fillId="0" borderId="58" xfId="0" applyFont="1" applyFill="1" applyBorder="1" applyAlignment="1" applyProtection="1">
      <alignment horizontal="left" vertical="center"/>
      <protection locked="0"/>
    </xf>
    <xf numFmtId="0" fontId="1" fillId="0" borderId="54" xfId="0" applyFont="1" applyFill="1" applyBorder="1" applyAlignment="1" applyProtection="1">
      <alignment horizontal="left" vertical="center"/>
      <protection locked="0"/>
    </xf>
    <xf numFmtId="0" fontId="9" fillId="0" borderId="70" xfId="0" applyFont="1" applyBorder="1" applyAlignment="1">
      <alignment horizontal="left" vertical="top"/>
    </xf>
    <xf numFmtId="0" fontId="1" fillId="33" borderId="71" xfId="0" applyFont="1" applyFill="1" applyBorder="1" applyAlignment="1" applyProtection="1">
      <alignment horizontal="left" vertical="center" wrapText="1"/>
      <protection locked="0"/>
    </xf>
    <xf numFmtId="0" fontId="1" fillId="33" borderId="53" xfId="0" applyFont="1" applyFill="1" applyBorder="1" applyAlignment="1" applyProtection="1">
      <alignment horizontal="left" vertical="center" wrapText="1"/>
      <protection locked="0"/>
    </xf>
    <xf numFmtId="0" fontId="1" fillId="33" borderId="72" xfId="0" applyFont="1" applyFill="1" applyBorder="1" applyAlignment="1" applyProtection="1">
      <alignment horizontal="left" vertical="center" wrapText="1"/>
      <protection locked="0"/>
    </xf>
    <xf numFmtId="0" fontId="1" fillId="33" borderId="56" xfId="0" applyFont="1" applyFill="1" applyBorder="1" applyAlignment="1" applyProtection="1">
      <alignment horizontal="left" vertical="center" wrapText="1"/>
      <protection locked="0"/>
    </xf>
    <xf numFmtId="0" fontId="1" fillId="33" borderId="45" xfId="0" applyFont="1" applyFill="1" applyBorder="1" applyAlignment="1" applyProtection="1">
      <alignment horizontal="left" vertical="center" wrapText="1"/>
      <protection locked="0"/>
    </xf>
    <xf numFmtId="0" fontId="1" fillId="33" borderId="25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>
      <alignment horizontal="left" vertical="center" wrapText="1"/>
    </xf>
    <xf numFmtId="0" fontId="1" fillId="33" borderId="58" xfId="0" applyFont="1" applyFill="1" applyBorder="1" applyAlignment="1" applyProtection="1">
      <alignment horizontal="left" vertical="center" wrapText="1"/>
      <protection locked="0"/>
    </xf>
    <xf numFmtId="0" fontId="1" fillId="33" borderId="54" xfId="0" applyFont="1" applyFill="1" applyBorder="1" applyAlignment="1" applyProtection="1">
      <alignment horizontal="left" vertical="center" wrapText="1"/>
      <protection locked="0"/>
    </xf>
    <xf numFmtId="49" fontId="9" fillId="33" borderId="58" xfId="0" applyNumberFormat="1" applyFont="1" applyFill="1" applyBorder="1" applyAlignment="1" applyProtection="1">
      <alignment horizontal="left" vertical="center" wrapText="1"/>
      <protection locked="0"/>
    </xf>
    <xf numFmtId="49" fontId="9" fillId="33" borderId="54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56" xfId="0" applyFont="1" applyFill="1" applyBorder="1" applyAlignment="1" applyProtection="1">
      <alignment horizontal="left" vertical="center" wrapText="1"/>
      <protection locked="0"/>
    </xf>
    <xf numFmtId="0" fontId="1" fillId="33" borderId="45" xfId="0" applyFont="1" applyFill="1" applyBorder="1" applyAlignment="1" applyProtection="1">
      <alignment horizontal="left" vertical="center" wrapText="1"/>
      <protection locked="0"/>
    </xf>
    <xf numFmtId="0" fontId="1" fillId="33" borderId="25" xfId="0" applyFont="1" applyFill="1" applyBorder="1" applyAlignment="1" applyProtection="1">
      <alignment horizontal="left" vertical="center" wrapText="1"/>
      <protection locked="0"/>
    </xf>
    <xf numFmtId="0" fontId="1" fillId="33" borderId="57" xfId="0" applyFont="1" applyFill="1" applyBorder="1" applyAlignment="1" applyProtection="1">
      <alignment horizontal="left" vertical="center" wrapText="1"/>
      <protection locked="0"/>
    </xf>
    <xf numFmtId="0" fontId="1" fillId="33" borderId="48" xfId="0" applyFont="1" applyFill="1" applyBorder="1" applyAlignment="1" applyProtection="1">
      <alignment horizontal="left" vertical="center" wrapText="1"/>
      <protection locked="0"/>
    </xf>
    <xf numFmtId="0" fontId="1" fillId="33" borderId="73" xfId="0" applyFont="1" applyFill="1" applyBorder="1" applyAlignment="1" applyProtection="1">
      <alignment horizontal="left" vertical="center" wrapText="1"/>
      <protection locked="0"/>
    </xf>
    <xf numFmtId="0" fontId="4" fillId="0" borderId="55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33" borderId="67" xfId="0" applyFont="1" applyFill="1" applyBorder="1" applyAlignment="1" applyProtection="1">
      <alignment horizontal="left" vertical="center" wrapText="1"/>
      <protection locked="0"/>
    </xf>
    <xf numFmtId="0" fontId="1" fillId="33" borderId="58" xfId="0" applyFont="1" applyFill="1" applyBorder="1" applyAlignment="1" applyProtection="1">
      <alignment horizontal="left" vertical="center" wrapText="1"/>
      <protection locked="0"/>
    </xf>
    <xf numFmtId="0" fontId="1" fillId="33" borderId="69" xfId="0" applyFont="1" applyFill="1" applyBorder="1" applyAlignment="1" applyProtection="1">
      <alignment horizontal="left" vertical="center" wrapText="1"/>
      <protection locked="0"/>
    </xf>
    <xf numFmtId="0" fontId="1" fillId="33" borderId="75" xfId="0" applyFont="1" applyFill="1" applyBorder="1" applyAlignment="1" applyProtection="1">
      <alignment horizontal="left" vertical="center" wrapText="1"/>
      <protection locked="0"/>
    </xf>
    <xf numFmtId="4" fontId="1" fillId="33" borderId="56" xfId="0" applyNumberFormat="1" applyFont="1" applyFill="1" applyBorder="1" applyAlignment="1" applyProtection="1">
      <alignment horizontal="center" vertical="center" wrapText="1"/>
      <protection locked="0"/>
    </xf>
    <xf numFmtId="4" fontId="1" fillId="33" borderId="67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59" xfId="0" applyFont="1" applyFill="1" applyBorder="1" applyAlignment="1" applyProtection="1">
      <alignment horizontal="left" vertical="center" wrapText="1"/>
      <protection locked="0"/>
    </xf>
    <xf numFmtId="0" fontId="1" fillId="33" borderId="46" xfId="0" applyFont="1" applyFill="1" applyBorder="1" applyAlignment="1" applyProtection="1">
      <alignment horizontal="left" vertical="center" wrapText="1"/>
      <protection locked="0"/>
    </xf>
    <xf numFmtId="0" fontId="1" fillId="33" borderId="68" xfId="0" applyFont="1" applyFill="1" applyBorder="1" applyAlignment="1" applyProtection="1">
      <alignment horizontal="left" vertical="center" wrapText="1"/>
      <protection locked="0"/>
    </xf>
    <xf numFmtId="0" fontId="1" fillId="33" borderId="76" xfId="0" applyFont="1" applyFill="1" applyBorder="1" applyAlignment="1" applyProtection="1">
      <alignment horizontal="left" vertical="center" wrapText="1"/>
      <protection locked="0"/>
    </xf>
    <xf numFmtId="0" fontId="1" fillId="33" borderId="44" xfId="0" applyFont="1" applyFill="1" applyBorder="1" applyAlignment="1" applyProtection="1">
      <alignment horizontal="left" vertical="center" wrapText="1"/>
      <protection locked="0"/>
    </xf>
    <xf numFmtId="0" fontId="1" fillId="33" borderId="66" xfId="0" applyFont="1" applyFill="1" applyBorder="1" applyAlignment="1" applyProtection="1">
      <alignment horizontal="left" vertical="center" wrapText="1"/>
      <protection locked="0"/>
    </xf>
    <xf numFmtId="0" fontId="1" fillId="33" borderId="59" xfId="0" applyFont="1" applyFill="1" applyBorder="1" applyAlignment="1" applyProtection="1">
      <alignment horizontal="left" vertical="center" wrapText="1"/>
      <protection locked="0"/>
    </xf>
    <xf numFmtId="4" fontId="1" fillId="33" borderId="59" xfId="0" applyNumberFormat="1" applyFont="1" applyFill="1" applyBorder="1" applyAlignment="1" applyProtection="1">
      <alignment horizontal="center" vertical="center" wrapText="1"/>
      <protection locked="0"/>
    </xf>
    <xf numFmtId="4" fontId="1" fillId="33" borderId="6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right" vertical="center"/>
    </xf>
    <xf numFmtId="0" fontId="4" fillId="0" borderId="66" xfId="0" applyFont="1" applyBorder="1" applyAlignment="1" applyProtection="1">
      <alignment horizontal="center" vertical="center" wrapText="1"/>
      <protection/>
    </xf>
    <xf numFmtId="0" fontId="4" fillId="0" borderId="68" xfId="0" applyFont="1" applyBorder="1" applyAlignment="1" applyProtection="1">
      <alignment horizontal="center" vertical="center" wrapText="1"/>
      <protection/>
    </xf>
    <xf numFmtId="0" fontId="4" fillId="0" borderId="7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4" fontId="1" fillId="33" borderId="76" xfId="0" applyNumberFormat="1" applyFont="1" applyFill="1" applyBorder="1" applyAlignment="1" applyProtection="1">
      <alignment horizontal="center" vertical="center" wrapText="1"/>
      <protection locked="0"/>
    </xf>
    <xf numFmtId="4" fontId="1" fillId="33" borderId="6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7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8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27" fillId="0" borderId="58" xfId="0" applyNumberFormat="1" applyFont="1" applyFill="1" applyBorder="1" applyAlignment="1" applyProtection="1">
      <alignment horizontal="left" vertical="center" wrapText="1"/>
      <protection/>
    </xf>
    <xf numFmtId="0" fontId="27" fillId="0" borderId="69" xfId="0" applyNumberFormat="1" applyFont="1" applyFill="1" applyBorder="1" applyAlignment="1" applyProtection="1">
      <alignment horizontal="left" vertical="center" wrapText="1"/>
      <protection/>
    </xf>
    <xf numFmtId="0" fontId="27" fillId="0" borderId="54" xfId="0" applyNumberFormat="1" applyFont="1" applyFill="1" applyBorder="1" applyAlignment="1" applyProtection="1">
      <alignment horizontal="left" vertical="center" wrapText="1"/>
      <protection/>
    </xf>
    <xf numFmtId="0" fontId="1" fillId="0" borderId="58" xfId="0" applyFont="1" applyFill="1" applyBorder="1" applyAlignment="1" applyProtection="1">
      <alignment horizontal="left" vertical="center"/>
      <protection/>
    </xf>
    <xf numFmtId="0" fontId="1" fillId="0" borderId="54" xfId="0" applyFont="1" applyFill="1" applyBorder="1" applyAlignment="1" applyProtection="1">
      <alignment horizontal="left" vertical="center"/>
      <protection/>
    </xf>
    <xf numFmtId="0" fontId="1" fillId="33" borderId="24" xfId="0" applyFont="1" applyFill="1" applyBorder="1" applyAlignment="1" applyProtection="1">
      <alignment horizontal="left" vertical="center" wrapText="1"/>
      <protection locked="0"/>
    </xf>
    <xf numFmtId="0" fontId="4" fillId="0" borderId="7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" fillId="33" borderId="58" xfId="0" applyFont="1" applyFill="1" applyBorder="1" applyAlignment="1" applyProtection="1">
      <alignment horizontal="center" vertical="center" wrapText="1"/>
      <protection locked="0"/>
    </xf>
    <xf numFmtId="0" fontId="1" fillId="33" borderId="69" xfId="0" applyFont="1" applyFill="1" applyBorder="1" applyAlignment="1" applyProtection="1">
      <alignment horizontal="center" vertical="center" wrapText="1"/>
      <protection locked="0"/>
    </xf>
    <xf numFmtId="0" fontId="1" fillId="33" borderId="54" xfId="0" applyFont="1" applyFill="1" applyBorder="1" applyAlignment="1" applyProtection="1">
      <alignment horizontal="center" vertical="center" wrapText="1"/>
      <protection locked="0"/>
    </xf>
    <xf numFmtId="0" fontId="1" fillId="33" borderId="59" xfId="0" applyFont="1" applyFill="1" applyBorder="1" applyAlignment="1" applyProtection="1">
      <alignment horizontal="center" vertical="center" wrapText="1"/>
      <protection locked="0"/>
    </xf>
    <xf numFmtId="0" fontId="1" fillId="33" borderId="46" xfId="0" applyFont="1" applyFill="1" applyBorder="1" applyAlignment="1" applyProtection="1">
      <alignment horizontal="center" vertical="center" wrapText="1"/>
      <protection locked="0"/>
    </xf>
    <xf numFmtId="0" fontId="1" fillId="33" borderId="26" xfId="0" applyFont="1" applyFill="1" applyBorder="1" applyAlignment="1" applyProtection="1">
      <alignment horizontal="center" vertical="center" wrapText="1"/>
      <protection locked="0"/>
    </xf>
    <xf numFmtId="0" fontId="1" fillId="33" borderId="54" xfId="0" applyFont="1" applyFill="1" applyBorder="1" applyAlignment="1" applyProtection="1">
      <alignment horizontal="left" vertical="center" wrapText="1"/>
      <protection locked="0"/>
    </xf>
    <xf numFmtId="0" fontId="1" fillId="33" borderId="26" xfId="0" applyFont="1" applyFill="1" applyBorder="1" applyAlignment="1" applyProtection="1">
      <alignment horizontal="left" vertical="center" wrapText="1"/>
      <protection locked="0"/>
    </xf>
    <xf numFmtId="4" fontId="1" fillId="33" borderId="4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/>
    </xf>
    <xf numFmtId="4" fontId="1" fillId="33" borderId="4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4" fontId="1" fillId="33" borderId="76" xfId="0" applyNumberFormat="1" applyFont="1" applyFill="1" applyBorder="1" applyAlignment="1" applyProtection="1">
      <alignment horizontal="center" vertical="center" wrapText="1"/>
      <protection locked="0"/>
    </xf>
    <xf numFmtId="4" fontId="1" fillId="33" borderId="4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66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9" fillId="0" borderId="68" xfId="0" applyFont="1" applyBorder="1" applyAlignment="1">
      <alignment horizontal="left" vertical="center"/>
    </xf>
    <xf numFmtId="0" fontId="8" fillId="34" borderId="0" xfId="0" applyFont="1" applyFill="1" applyAlignment="1">
      <alignment vertical="center"/>
    </xf>
    <xf numFmtId="0" fontId="4" fillId="0" borderId="8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75" fillId="0" borderId="48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/>
    </xf>
    <xf numFmtId="0" fontId="9" fillId="0" borderId="50" xfId="0" applyFont="1" applyBorder="1" applyAlignment="1" applyProtection="1">
      <alignment horizontal="left" vertical="center"/>
      <protection/>
    </xf>
    <xf numFmtId="0" fontId="1" fillId="33" borderId="63" xfId="0" applyFont="1" applyFill="1" applyBorder="1" applyAlignment="1" applyProtection="1">
      <alignment horizontal="left" vertical="center" wrapText="1"/>
      <protection locked="0"/>
    </xf>
    <xf numFmtId="0" fontId="1" fillId="33" borderId="35" xfId="0" applyFont="1" applyFill="1" applyBorder="1" applyAlignment="1" applyProtection="1">
      <alignment horizontal="left" vertical="center" wrapText="1"/>
      <protection locked="0"/>
    </xf>
    <xf numFmtId="0" fontId="1" fillId="0" borderId="69" xfId="0" applyFont="1" applyFill="1" applyBorder="1" applyAlignment="1" applyProtection="1">
      <alignment horizontal="left" vertical="center"/>
      <protection locked="0"/>
    </xf>
    <xf numFmtId="0" fontId="1" fillId="0" borderId="75" xfId="0" applyFont="1" applyFill="1" applyBorder="1" applyAlignment="1" applyProtection="1">
      <alignment horizontal="left" vertical="center"/>
      <protection locked="0"/>
    </xf>
    <xf numFmtId="0" fontId="1" fillId="33" borderId="14" xfId="0" applyFont="1" applyFill="1" applyBorder="1" applyAlignment="1" applyProtection="1">
      <alignment horizontal="left" vertical="center" wrapText="1"/>
      <protection locked="0"/>
    </xf>
    <xf numFmtId="0" fontId="1" fillId="33" borderId="49" xfId="0" applyFont="1" applyFill="1" applyBorder="1" applyAlignment="1" applyProtection="1">
      <alignment horizontal="left" vertical="center" wrapText="1"/>
      <protection locked="0"/>
    </xf>
    <xf numFmtId="0" fontId="1" fillId="33" borderId="14" xfId="0" applyFont="1" applyFill="1" applyBorder="1" applyAlignment="1" applyProtection="1">
      <alignment horizontal="left" vertical="center"/>
      <protection locked="0"/>
    </xf>
    <xf numFmtId="0" fontId="1" fillId="33" borderId="49" xfId="0" applyFont="1" applyFill="1" applyBorder="1" applyAlignment="1" applyProtection="1">
      <alignment horizontal="left" vertical="center"/>
      <protection locked="0"/>
    </xf>
    <xf numFmtId="0" fontId="1" fillId="33" borderId="58" xfId="0" applyFont="1" applyFill="1" applyBorder="1" applyAlignment="1" applyProtection="1">
      <alignment horizontal="left" vertical="center"/>
      <protection locked="0"/>
    </xf>
    <xf numFmtId="0" fontId="1" fillId="33" borderId="69" xfId="0" applyFont="1" applyFill="1" applyBorder="1" applyAlignment="1" applyProtection="1">
      <alignment horizontal="left" vertical="center"/>
      <protection locked="0"/>
    </xf>
    <xf numFmtId="0" fontId="1" fillId="33" borderId="75" xfId="0" applyFont="1" applyFill="1" applyBorder="1" applyAlignment="1" applyProtection="1">
      <alignment horizontal="left" vertical="center"/>
      <protection locked="0"/>
    </xf>
    <xf numFmtId="0" fontId="8" fillId="34" borderId="0" xfId="0" applyFont="1" applyFill="1" applyAlignment="1" applyProtection="1">
      <alignment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27" fillId="0" borderId="58" xfId="0" applyFont="1" applyFill="1" applyBorder="1" applyAlignment="1" applyProtection="1">
      <alignment horizontal="left" vertical="center" wrapText="1"/>
      <protection/>
    </xf>
    <xf numFmtId="0" fontId="27" fillId="0" borderId="69" xfId="0" applyFont="1" applyFill="1" applyBorder="1" applyAlignment="1" applyProtection="1">
      <alignment horizontal="left" vertical="center" wrapText="1"/>
      <protection/>
    </xf>
    <xf numFmtId="0" fontId="27" fillId="0" borderId="54" xfId="0" applyFont="1" applyFill="1" applyBorder="1" applyAlignment="1" applyProtection="1">
      <alignment horizontal="left" vertical="center" wrapText="1"/>
      <protection/>
    </xf>
    <xf numFmtId="0" fontId="1" fillId="33" borderId="22" xfId="0" applyFont="1" applyFill="1" applyBorder="1" applyAlignment="1" applyProtection="1">
      <alignment horizontal="left" vertical="center"/>
      <protection locked="0"/>
    </xf>
    <xf numFmtId="0" fontId="1" fillId="33" borderId="36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28575</xdr:rowOff>
    </xdr:from>
    <xdr:to>
      <xdr:col>8</xdr:col>
      <xdr:colOff>1009650</xdr:colOff>
      <xdr:row>4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8575"/>
          <a:ext cx="1933575" cy="1152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209550</xdr:colOff>
      <xdr:row>0</xdr:row>
      <xdr:rowOff>47625</xdr:rowOff>
    </xdr:from>
    <xdr:to>
      <xdr:col>12</xdr:col>
      <xdr:colOff>552450</xdr:colOff>
      <xdr:row>3</xdr:row>
      <xdr:rowOff>57150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47625"/>
          <a:ext cx="1171575" cy="704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76200</xdr:colOff>
      <xdr:row>0</xdr:row>
      <xdr:rowOff>19050</xdr:rowOff>
    </xdr:from>
    <xdr:to>
      <xdr:col>11</xdr:col>
      <xdr:colOff>704850</xdr:colOff>
      <xdr:row>4</xdr:row>
      <xdr:rowOff>47625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9050"/>
          <a:ext cx="149542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1" name="Picture 1" descr="Systems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0"/>
          <a:ext cx="1457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0</xdr:row>
      <xdr:rowOff>0</xdr:rowOff>
    </xdr:from>
    <xdr:to>
      <xdr:col>13</xdr:col>
      <xdr:colOff>190500</xdr:colOff>
      <xdr:row>0</xdr:row>
      <xdr:rowOff>0</xdr:rowOff>
    </xdr:to>
    <xdr:pic>
      <xdr:nvPicPr>
        <xdr:cNvPr id="2" name="Picture 2" descr="Systems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0"/>
          <a:ext cx="1704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76200</xdr:rowOff>
    </xdr:from>
    <xdr:to>
      <xdr:col>12</xdr:col>
      <xdr:colOff>752475</xdr:colOff>
      <xdr:row>4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01175" y="76200"/>
          <a:ext cx="149542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e@nano-tera.ch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1" max="1" width="2.57421875" style="6" customWidth="1"/>
    <col min="2" max="2" width="25.00390625" style="6" customWidth="1"/>
    <col min="3" max="3" width="39.421875" style="6" customWidth="1"/>
    <col min="4" max="4" width="2.28125" style="6" customWidth="1"/>
    <col min="5" max="5" width="23.8515625" style="6" customWidth="1"/>
    <col min="6" max="6" width="8.57421875" style="6" customWidth="1"/>
    <col min="7" max="7" width="11.421875" style="6" customWidth="1"/>
    <col min="8" max="8" width="18.00390625" style="6" customWidth="1"/>
    <col min="9" max="9" width="16.00390625" style="6" customWidth="1"/>
    <col min="10" max="10" width="8.28125" style="6" customWidth="1"/>
    <col min="11" max="16384" width="11.421875" style="6" customWidth="1"/>
  </cols>
  <sheetData>
    <row r="1" ht="25.5" customHeight="1">
      <c r="B1" s="34" t="s">
        <v>111</v>
      </c>
    </row>
    <row r="2" spans="3:9" ht="11.25">
      <c r="C2" s="33"/>
      <c r="D2" s="33"/>
      <c r="E2" s="33"/>
      <c r="F2" s="33"/>
      <c r="G2" s="33"/>
      <c r="H2" s="33"/>
      <c r="I2" s="33"/>
    </row>
    <row r="3" spans="2:9" ht="33" customHeight="1">
      <c r="B3" s="314" t="s">
        <v>136</v>
      </c>
      <c r="C3" s="314"/>
      <c r="D3" s="314"/>
      <c r="E3" s="314"/>
      <c r="F3" s="314"/>
      <c r="G3" s="314"/>
      <c r="H3" s="33"/>
      <c r="I3" s="33"/>
    </row>
    <row r="4" spans="3:9" ht="11.25">
      <c r="C4" s="33"/>
      <c r="D4" s="33"/>
      <c r="E4" s="33"/>
      <c r="F4" s="33"/>
      <c r="G4" s="33"/>
      <c r="H4" s="33"/>
      <c r="I4" s="33"/>
    </row>
    <row r="5" ht="21" customHeight="1">
      <c r="B5" s="35" t="s">
        <v>28</v>
      </c>
    </row>
    <row r="6" spans="2:10" ht="16.5" thickBot="1">
      <c r="B6" s="164"/>
      <c r="C6" s="119"/>
      <c r="J6" s="14"/>
    </row>
    <row r="7" spans="2:10" ht="12.75">
      <c r="B7" s="163" t="s">
        <v>112</v>
      </c>
      <c r="C7" s="169"/>
      <c r="E7" s="307" t="s">
        <v>27</v>
      </c>
      <c r="F7" s="308" t="s">
        <v>12</v>
      </c>
      <c r="G7" s="309"/>
      <c r="H7" s="309"/>
      <c r="I7" s="310"/>
      <c r="J7" s="38"/>
    </row>
    <row r="8" spans="2:10" ht="11.25">
      <c r="B8" s="176"/>
      <c r="C8" s="177"/>
      <c r="E8" s="307"/>
      <c r="F8" s="311"/>
      <c r="G8" s="312"/>
      <c r="H8" s="312"/>
      <c r="I8" s="313"/>
      <c r="J8" s="38"/>
    </row>
    <row r="9" spans="2:10" ht="12.75">
      <c r="B9" s="163" t="s">
        <v>131</v>
      </c>
      <c r="C9" s="175"/>
      <c r="J9" s="38"/>
    </row>
    <row r="10" spans="2:9" ht="12.75">
      <c r="B10" s="170" t="s">
        <v>33</v>
      </c>
      <c r="C10" s="171"/>
      <c r="E10" s="37" t="s">
        <v>92</v>
      </c>
      <c r="F10" s="317"/>
      <c r="G10" s="318"/>
      <c r="H10" s="113"/>
      <c r="I10" s="113"/>
    </row>
    <row r="11" spans="2:3" ht="12">
      <c r="B11" s="170" t="s">
        <v>6</v>
      </c>
      <c r="C11" s="171"/>
    </row>
    <row r="12" spans="2:7" ht="12.75" customHeight="1">
      <c r="B12" s="170" t="s">
        <v>132</v>
      </c>
      <c r="C12" s="171"/>
      <c r="E12" s="12"/>
      <c r="F12" s="39" t="s">
        <v>58</v>
      </c>
      <c r="G12" s="39" t="s">
        <v>59</v>
      </c>
    </row>
    <row r="13" spans="2:9" ht="12" customHeight="1">
      <c r="B13" s="170" t="s">
        <v>2</v>
      </c>
      <c r="C13" s="171"/>
      <c r="E13" s="32" t="s">
        <v>66</v>
      </c>
      <c r="F13" s="193">
        <v>11</v>
      </c>
      <c r="G13" s="194">
        <v>2012</v>
      </c>
      <c r="H13" s="50"/>
      <c r="I13" s="14"/>
    </row>
    <row r="14" spans="2:7" ht="12">
      <c r="B14" s="170"/>
      <c r="C14" s="171"/>
      <c r="G14" s="40"/>
    </row>
    <row r="15" spans="2:7" ht="12.75" customHeight="1">
      <c r="B15" s="170"/>
      <c r="C15" s="171"/>
      <c r="E15" s="37" t="s">
        <v>0</v>
      </c>
      <c r="F15" s="315"/>
      <c r="G15" s="316"/>
    </row>
    <row r="16" spans="2:7" ht="12">
      <c r="B16" s="170" t="s">
        <v>5</v>
      </c>
      <c r="C16" s="171"/>
      <c r="E16" s="41" t="s">
        <v>106</v>
      </c>
      <c r="F16" s="110"/>
      <c r="G16" s="110"/>
    </row>
    <row r="17" spans="2:7" ht="12.75">
      <c r="B17" s="170" t="s">
        <v>4</v>
      </c>
      <c r="C17" s="171"/>
      <c r="E17" s="37" t="s">
        <v>42</v>
      </c>
      <c r="F17" s="305"/>
      <c r="G17" s="306"/>
    </row>
    <row r="18" spans="2:3" ht="12">
      <c r="B18" s="170" t="s">
        <v>3</v>
      </c>
      <c r="C18" s="171"/>
    </row>
    <row r="19" spans="2:3" ht="11.25">
      <c r="B19" s="43"/>
      <c r="C19" s="174"/>
    </row>
    <row r="20" spans="2:3" ht="12.75">
      <c r="B20" s="44" t="s">
        <v>105</v>
      </c>
      <c r="C20" s="174"/>
    </row>
    <row r="21" spans="2:5" ht="15.75">
      <c r="B21" s="170" t="s">
        <v>33</v>
      </c>
      <c r="C21" s="171"/>
      <c r="E21" s="165" t="s">
        <v>103</v>
      </c>
    </row>
    <row r="22" spans="2:9" ht="12">
      <c r="B22" s="170" t="s">
        <v>6</v>
      </c>
      <c r="C22" s="171"/>
      <c r="E22" s="196" t="s">
        <v>33</v>
      </c>
      <c r="F22" s="301"/>
      <c r="G22" s="302"/>
      <c r="H22" s="302"/>
      <c r="I22" s="303"/>
    </row>
    <row r="23" spans="2:9" ht="12">
      <c r="B23" s="170" t="s">
        <v>2</v>
      </c>
      <c r="C23" s="171"/>
      <c r="E23" s="196" t="s">
        <v>104</v>
      </c>
      <c r="F23" s="301"/>
      <c r="G23" s="302"/>
      <c r="H23" s="302"/>
      <c r="I23" s="303"/>
    </row>
    <row r="24" spans="2:9" ht="12">
      <c r="B24" s="170"/>
      <c r="C24" s="171"/>
      <c r="E24" s="196" t="s">
        <v>132</v>
      </c>
      <c r="F24" s="301"/>
      <c r="G24" s="302"/>
      <c r="H24" s="302"/>
      <c r="I24" s="303"/>
    </row>
    <row r="25" spans="2:9" ht="12">
      <c r="B25" s="170"/>
      <c r="C25" s="171"/>
      <c r="E25" s="196" t="s">
        <v>1</v>
      </c>
      <c r="F25" s="301"/>
      <c r="G25" s="302"/>
      <c r="H25" s="302"/>
      <c r="I25" s="303"/>
    </row>
    <row r="26" spans="2:9" ht="12">
      <c r="B26" s="170" t="s">
        <v>5</v>
      </c>
      <c r="C26" s="171"/>
      <c r="E26" s="195"/>
      <c r="F26" s="304"/>
      <c r="G26" s="304"/>
      <c r="H26" s="304"/>
      <c r="I26" s="304"/>
    </row>
    <row r="27" spans="2:4" ht="12">
      <c r="B27" s="170" t="s">
        <v>4</v>
      </c>
      <c r="C27" s="171"/>
      <c r="D27" s="38"/>
    </row>
    <row r="28" spans="2:4" ht="12.75" thickBot="1">
      <c r="B28" s="172" t="s">
        <v>3</v>
      </c>
      <c r="C28" s="173"/>
      <c r="D28" s="38"/>
    </row>
    <row r="29" spans="2:7" ht="11.25">
      <c r="B29" s="14"/>
      <c r="C29" s="47"/>
      <c r="D29" s="38"/>
      <c r="F29" s="82"/>
      <c r="G29" s="45"/>
    </row>
    <row r="30" spans="2:4" ht="12.75">
      <c r="B30" s="42"/>
      <c r="C30" s="107"/>
      <c r="D30" s="38"/>
    </row>
    <row r="31" spans="2:6" ht="12.75">
      <c r="B31" s="33"/>
      <c r="D31" s="38"/>
      <c r="F31" s="5" t="s">
        <v>107</v>
      </c>
    </row>
    <row r="32" spans="2:6" ht="23.25" customHeight="1">
      <c r="B32" s="166" t="s">
        <v>129</v>
      </c>
      <c r="C32" s="190">
        <f>'Nano-Tera.CH Funding'!$I$142</f>
        <v>0</v>
      </c>
      <c r="D32" s="38"/>
      <c r="F32" s="46" t="s">
        <v>50</v>
      </c>
    </row>
    <row r="33" spans="2:6" ht="11.25" customHeight="1">
      <c r="B33" s="97"/>
      <c r="C33" s="191"/>
      <c r="D33" s="38"/>
      <c r="F33" s="5" t="s">
        <v>51</v>
      </c>
    </row>
    <row r="34" spans="2:4" ht="23.25" customHeight="1">
      <c r="B34" s="121" t="s">
        <v>32</v>
      </c>
      <c r="C34" s="190">
        <f>'Own Contributions'!$I$180</f>
        <v>0</v>
      </c>
      <c r="D34" s="38"/>
    </row>
    <row r="35" spans="2:4" ht="11.25" customHeight="1">
      <c r="B35" s="97"/>
      <c r="C35" s="162"/>
      <c r="D35" s="38"/>
    </row>
    <row r="36" spans="2:4" ht="23.25" customHeight="1">
      <c r="B36" s="167" t="s">
        <v>126</v>
      </c>
      <c r="C36" s="190">
        <f>'Third-Party Contributions'!$J$49</f>
        <v>0</v>
      </c>
      <c r="D36" s="38"/>
    </row>
    <row r="37" spans="1:3" ht="11.25" customHeight="1" thickBot="1">
      <c r="A37" s="48"/>
      <c r="B37" s="97"/>
      <c r="C37" s="162"/>
    </row>
    <row r="38" spans="1:3" ht="23.25" customHeight="1" thickBot="1">
      <c r="A38" s="14"/>
      <c r="B38" s="122" t="s">
        <v>127</v>
      </c>
      <c r="C38" s="192">
        <f>$C$32+$C$34+$C$36</f>
        <v>0</v>
      </c>
    </row>
    <row r="39" ht="11.25">
      <c r="E39" s="14"/>
    </row>
    <row r="40" spans="1:10" s="14" customFormat="1" ht="16.5" customHeight="1">
      <c r="A40" s="6"/>
      <c r="B40" s="100" t="s">
        <v>128</v>
      </c>
      <c r="C40" s="168">
        <f>IF(C38=0,"",(C36+C34)/C38)</f>
      </c>
      <c r="D40" s="6"/>
      <c r="E40" s="6"/>
      <c r="F40" s="6"/>
      <c r="G40" s="6"/>
      <c r="H40" s="6"/>
      <c r="I40" s="6"/>
      <c r="J40" s="6"/>
    </row>
    <row r="46" ht="12">
      <c r="E46" s="101">
        <f>IF($C$38=0,"",($C$34+$C$36)/$C$38)</f>
      </c>
    </row>
  </sheetData>
  <sheetProtection/>
  <mergeCells count="11">
    <mergeCell ref="B3:G3"/>
    <mergeCell ref="F15:G15"/>
    <mergeCell ref="F10:G10"/>
    <mergeCell ref="F22:I22"/>
    <mergeCell ref="F23:I23"/>
    <mergeCell ref="F24:I24"/>
    <mergeCell ref="F25:I25"/>
    <mergeCell ref="F26:I26"/>
    <mergeCell ref="F17:G17"/>
    <mergeCell ref="E7:E8"/>
    <mergeCell ref="F7:I8"/>
  </mergeCells>
  <hyperlinks>
    <hyperlink ref="F32" r:id="rId1" display="finance@nano-tera.ch"/>
  </hyperlinks>
  <printOptions/>
  <pageMargins left="0.17" right="0.18" top="0.2" bottom="0.34" header="0.17" footer="0.19"/>
  <pageSetup horizontalDpi="600" verticalDpi="600" orientation="landscape" paperSize="9" scale="9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4"/>
  <sheetViews>
    <sheetView zoomScale="80" zoomScaleNormal="80" workbookViewId="0" topLeftCell="A127">
      <selection activeCell="G148" sqref="G148"/>
    </sheetView>
  </sheetViews>
  <sheetFormatPr defaultColWidth="11.421875" defaultRowHeight="12.75"/>
  <cols>
    <col min="1" max="1" width="5.7109375" style="5" customWidth="1"/>
    <col min="2" max="2" width="19.8515625" style="6" customWidth="1"/>
    <col min="3" max="3" width="27.421875" style="6" customWidth="1"/>
    <col min="4" max="4" width="18.7109375" style="6" customWidth="1"/>
    <col min="5" max="17" width="12.421875" style="6" customWidth="1"/>
    <col min="18" max="20" width="12.00390625" style="6" customWidth="1"/>
    <col min="21" max="16384" width="11.421875" style="6" customWidth="1"/>
  </cols>
  <sheetData>
    <row r="1" spans="1:3" ht="18">
      <c r="A1" s="362" t="s">
        <v>113</v>
      </c>
      <c r="B1" s="363"/>
      <c r="C1" s="363"/>
    </row>
    <row r="2" spans="1:13" ht="21" customHeight="1">
      <c r="A2" s="123" t="s">
        <v>15</v>
      </c>
      <c r="B2" s="161" t="s">
        <v>113</v>
      </c>
      <c r="C2" s="131"/>
      <c r="D2" s="131"/>
      <c r="E2" s="125" t="s">
        <v>92</v>
      </c>
      <c r="F2" s="364">
        <f>IF('General Information'!F10="","",'General Information'!F10)</f>
      </c>
      <c r="G2" s="365"/>
      <c r="H2" s="365"/>
      <c r="I2" s="365"/>
      <c r="J2" s="366"/>
      <c r="K2" s="133"/>
      <c r="L2" s="133"/>
      <c r="M2" s="133"/>
    </row>
    <row r="3" spans="2:10" ht="15.75" customHeight="1">
      <c r="B3" s="297"/>
      <c r="C3" s="298"/>
      <c r="E3" s="125" t="s">
        <v>42</v>
      </c>
      <c r="F3" s="367">
        <f>IF('General Information'!F17="","",'General Information'!F17)</f>
      </c>
      <c r="G3" s="368"/>
      <c r="H3" s="117"/>
      <c r="I3" s="117"/>
      <c r="J3" s="117"/>
    </row>
    <row r="4" spans="1:7" s="130" customFormat="1" ht="33" customHeight="1">
      <c r="A4" s="129"/>
      <c r="B4" s="299"/>
      <c r="C4" s="299"/>
      <c r="E4" s="178"/>
      <c r="G4" s="179"/>
    </row>
    <row r="5" spans="1:7" s="14" customFormat="1" ht="15.75" customHeight="1">
      <c r="A5" s="120"/>
      <c r="E5" s="180"/>
      <c r="G5" s="181"/>
    </row>
    <row r="6" spans="1:12" ht="12.75" customHeight="1">
      <c r="A6" s="127" t="s">
        <v>14</v>
      </c>
      <c r="B6" s="128" t="s">
        <v>130</v>
      </c>
      <c r="C6" s="131"/>
      <c r="D6" s="132"/>
      <c r="E6" s="12" t="s">
        <v>109</v>
      </c>
      <c r="F6" s="111"/>
      <c r="G6" s="111"/>
      <c r="H6" s="133"/>
      <c r="I6" s="133"/>
      <c r="J6" s="133"/>
      <c r="K6" s="133"/>
      <c r="L6" s="133"/>
    </row>
    <row r="7" spans="1:12" ht="12.75" customHeight="1">
      <c r="A7" s="127"/>
      <c r="D7" s="132"/>
      <c r="E7" s="120" t="s">
        <v>13</v>
      </c>
      <c r="F7" s="5"/>
      <c r="G7" s="197">
        <f>Maxima!B5</f>
        <v>215000</v>
      </c>
      <c r="H7" s="133"/>
      <c r="I7" s="133"/>
      <c r="J7" s="133"/>
      <c r="K7" s="133"/>
      <c r="L7" s="133"/>
    </row>
    <row r="8" spans="1:12" ht="12.75" customHeight="1">
      <c r="A8" s="127"/>
      <c r="D8" s="132"/>
      <c r="E8" s="120" t="s">
        <v>53</v>
      </c>
      <c r="F8" s="5"/>
      <c r="G8" s="197">
        <f>Maxima!B6</f>
        <v>125000</v>
      </c>
      <c r="H8" s="133"/>
      <c r="I8" s="133"/>
      <c r="J8" s="133"/>
      <c r="K8" s="133"/>
      <c r="L8" s="133"/>
    </row>
    <row r="9" spans="1:12" ht="12.75" customHeight="1">
      <c r="A9" s="127"/>
      <c r="D9" s="132"/>
      <c r="E9" s="120" t="s">
        <v>11</v>
      </c>
      <c r="F9" s="5"/>
      <c r="G9" s="197">
        <f>Maxima!B7</f>
        <v>100000</v>
      </c>
      <c r="H9" s="133"/>
      <c r="I9" s="133"/>
      <c r="J9" s="133"/>
      <c r="K9" s="133"/>
      <c r="L9" s="133"/>
    </row>
    <row r="10" spans="1:12" ht="12.75" customHeight="1">
      <c r="A10" s="127"/>
      <c r="D10" s="182"/>
      <c r="E10" s="120" t="s">
        <v>10</v>
      </c>
      <c r="F10" s="5"/>
      <c r="G10" s="197">
        <f>Maxima!B8</f>
        <v>62000</v>
      </c>
      <c r="H10" s="133"/>
      <c r="I10" s="133"/>
      <c r="J10" s="133"/>
      <c r="K10" s="133"/>
      <c r="L10" s="133"/>
    </row>
    <row r="11" spans="4:15" ht="9.75" customHeight="1" thickBot="1">
      <c r="D11" s="136"/>
      <c r="M11" s="14"/>
      <c r="O11" s="104"/>
    </row>
    <row r="12" spans="4:16" ht="33" customHeight="1" thickBot="1">
      <c r="D12" s="136"/>
      <c r="E12" s="354" t="s">
        <v>67</v>
      </c>
      <c r="F12" s="355"/>
      <c r="G12" s="356"/>
      <c r="H12" s="354" t="s">
        <v>68</v>
      </c>
      <c r="I12" s="355"/>
      <c r="J12" s="356"/>
      <c r="K12" s="354" t="s">
        <v>69</v>
      </c>
      <c r="L12" s="355"/>
      <c r="M12" s="356"/>
      <c r="N12" s="354" t="s">
        <v>70</v>
      </c>
      <c r="O12" s="355"/>
      <c r="P12" s="356"/>
    </row>
    <row r="13" spans="2:17" ht="65.25" customHeight="1" thickBot="1">
      <c r="B13" s="118" t="s">
        <v>133</v>
      </c>
      <c r="C13" s="99" t="s">
        <v>34</v>
      </c>
      <c r="D13" s="198" t="s">
        <v>36</v>
      </c>
      <c r="E13" s="22" t="s">
        <v>81</v>
      </c>
      <c r="F13" s="23" t="s">
        <v>114</v>
      </c>
      <c r="G13" s="24" t="s">
        <v>115</v>
      </c>
      <c r="H13" s="22" t="s">
        <v>81</v>
      </c>
      <c r="I13" s="23" t="s">
        <v>114</v>
      </c>
      <c r="J13" s="24" t="s">
        <v>115</v>
      </c>
      <c r="K13" s="22" t="s">
        <v>81</v>
      </c>
      <c r="L13" s="23" t="s">
        <v>114</v>
      </c>
      <c r="M13" s="24" t="s">
        <v>115</v>
      </c>
      <c r="N13" s="22" t="s">
        <v>81</v>
      </c>
      <c r="O13" s="23" t="s">
        <v>114</v>
      </c>
      <c r="P13" s="24" t="s">
        <v>115</v>
      </c>
      <c r="Q13" s="25" t="s">
        <v>116</v>
      </c>
    </row>
    <row r="14" spans="1:19" ht="12.75">
      <c r="A14" s="12"/>
      <c r="B14" s="26"/>
      <c r="C14" s="19"/>
      <c r="D14" s="199"/>
      <c r="E14" s="21"/>
      <c r="F14" s="209">
        <f>IF(OR($D14="",E14=""),"",VLOOKUP($D14,Maxima!$A$5:$B$8,2,FALSE)*E14/100)</f>
      </c>
      <c r="G14" s="77"/>
      <c r="H14" s="21"/>
      <c r="I14" s="209">
        <f>IF(OR($D14="",H14=""),"",VLOOKUP($D14,Maxima!$A$5:$B$8,2,FALSE)*H14/100)</f>
      </c>
      <c r="J14" s="77"/>
      <c r="K14" s="21"/>
      <c r="L14" s="209">
        <f>IF(OR($D14="",K14=""),"",VLOOKUP($D14,Maxima!$A$5:$B$8,2,FALSE)*K14/100)</f>
      </c>
      <c r="M14" s="77"/>
      <c r="N14" s="21"/>
      <c r="O14" s="209">
        <f>IF(OR($D14="",N14=""),"",VLOOKUP($D14,Maxima!$A$5:$B$8,2,FALSE)*N14/100)</f>
      </c>
      <c r="P14" s="77"/>
      <c r="Q14" s="212">
        <f>G14+J14+M14+P14</f>
        <v>0</v>
      </c>
      <c r="R14" s="13"/>
      <c r="S14" s="13"/>
    </row>
    <row r="15" spans="1:19" ht="12.75">
      <c r="A15" s="12"/>
      <c r="B15" s="98"/>
      <c r="C15" s="36"/>
      <c r="D15" s="200"/>
      <c r="E15" s="21"/>
      <c r="F15" s="209">
        <f>IF(OR($D15="",E15=""),"",VLOOKUP($D15,Maxima!$A$5:$B$8,2,FALSE)*E15/100)</f>
      </c>
      <c r="G15" s="77"/>
      <c r="H15" s="21"/>
      <c r="I15" s="209">
        <f>IF(OR($D15="",H15=""),"",VLOOKUP($D15,Maxima!$A$5:$B$8,2,FALSE)*H15/100)</f>
      </c>
      <c r="J15" s="77"/>
      <c r="K15" s="21"/>
      <c r="L15" s="209">
        <f>IF(OR($D15="",K15=""),"",VLOOKUP($D15,Maxima!$A$5:$B$8,2,FALSE)*K15/100)</f>
      </c>
      <c r="M15" s="77"/>
      <c r="N15" s="21"/>
      <c r="O15" s="209">
        <f>IF(OR($D15="",N15=""),"",VLOOKUP($D15,Maxima!$A$5:$B$8,2,FALSE)*N15/100)</f>
      </c>
      <c r="P15" s="77"/>
      <c r="Q15" s="213">
        <f aca="true" t="shared" si="0" ref="Q15:Q68">G15+J15+M15+P15</f>
        <v>0</v>
      </c>
      <c r="R15" s="13"/>
      <c r="S15" s="13"/>
    </row>
    <row r="16" spans="1:19" ht="12.75">
      <c r="A16" s="12"/>
      <c r="B16" s="98"/>
      <c r="C16" s="109"/>
      <c r="D16" s="200"/>
      <c r="E16" s="21"/>
      <c r="F16" s="209">
        <f>IF(OR($D16="",E16=""),"",VLOOKUP($D16,Maxima!$A$5:$B$8,2,FALSE)*E16/100)</f>
      </c>
      <c r="G16" s="77"/>
      <c r="H16" s="21"/>
      <c r="I16" s="209">
        <f>IF(OR($D16="",H16=""),"",VLOOKUP($D16,Maxima!$A$5:$B$8,2,FALSE)*H16/100)</f>
      </c>
      <c r="J16" s="77"/>
      <c r="K16" s="21"/>
      <c r="L16" s="209">
        <f>IF(OR($D16="",K16=""),"",VLOOKUP($D16,Maxima!$A$5:$B$8,2,FALSE)*K16/100)</f>
      </c>
      <c r="M16" s="77"/>
      <c r="N16" s="21"/>
      <c r="O16" s="209">
        <f>IF(OR($D16="",N16=""),"",VLOOKUP($D16,Maxima!$A$5:$B$8,2,FALSE)*N16/100)</f>
      </c>
      <c r="P16" s="77"/>
      <c r="Q16" s="213">
        <f t="shared" si="0"/>
        <v>0</v>
      </c>
      <c r="R16" s="13"/>
      <c r="S16" s="13"/>
    </row>
    <row r="17" spans="1:19" ht="12.75">
      <c r="A17" s="12"/>
      <c r="B17" s="27"/>
      <c r="C17" s="109"/>
      <c r="D17" s="200"/>
      <c r="E17" s="21"/>
      <c r="F17" s="209">
        <f>IF(OR($D17="",E17=""),"",VLOOKUP($D17,Maxima!$A$5:$B$8,2,FALSE)*E17/100)</f>
      </c>
      <c r="G17" s="77"/>
      <c r="H17" s="21"/>
      <c r="I17" s="209">
        <f>IF(OR($D17="",H17=""),"",VLOOKUP($D17,Maxima!$A$5:$B$8,2,FALSE)*H17/100)</f>
      </c>
      <c r="J17" s="77"/>
      <c r="K17" s="21"/>
      <c r="L17" s="209">
        <f>IF(OR($D17="",K17=""),"",VLOOKUP($D17,Maxima!$A$5:$B$8,2,FALSE)*K17/100)</f>
      </c>
      <c r="M17" s="77"/>
      <c r="N17" s="21"/>
      <c r="O17" s="209">
        <f>IF(OR($D17="",N17=""),"",VLOOKUP($D17,Maxima!$A$5:$B$8,2,FALSE)*N17/100)</f>
      </c>
      <c r="P17" s="77"/>
      <c r="Q17" s="213">
        <f t="shared" si="0"/>
        <v>0</v>
      </c>
      <c r="R17" s="13"/>
      <c r="S17" s="13"/>
    </row>
    <row r="18" spans="1:19" ht="12.75">
      <c r="A18" s="12"/>
      <c r="B18" s="27"/>
      <c r="C18" s="109"/>
      <c r="D18" s="200"/>
      <c r="E18" s="21"/>
      <c r="F18" s="209">
        <f>IF(OR($D18="",E18=""),"",VLOOKUP($D18,Maxima!$A$5:$B$8,2,FALSE)*E18/100)</f>
      </c>
      <c r="G18" s="189"/>
      <c r="H18" s="21"/>
      <c r="I18" s="209">
        <f>IF(OR($D18="",H18=""),"",VLOOKUP($D18,Maxima!$A$5:$B$8,2,FALSE)*H18/100)</f>
      </c>
      <c r="J18" s="77"/>
      <c r="K18" s="21"/>
      <c r="L18" s="209">
        <f>IF(OR($D18="",K18=""),"",VLOOKUP($D18,Maxima!$A$5:$B$8,2,FALSE)*K18/100)</f>
      </c>
      <c r="M18" s="77"/>
      <c r="N18" s="21"/>
      <c r="O18" s="209">
        <f>IF(OR($D18="",N18=""),"",VLOOKUP($D18,Maxima!$A$5:$B$8,2,FALSE)*N18/100)</f>
      </c>
      <c r="P18" s="77"/>
      <c r="Q18" s="213">
        <f t="shared" si="0"/>
        <v>0</v>
      </c>
      <c r="R18" s="13"/>
      <c r="S18" s="13"/>
    </row>
    <row r="19" spans="1:19" ht="12.75">
      <c r="A19" s="12"/>
      <c r="B19" s="27"/>
      <c r="C19" s="109"/>
      <c r="D19" s="200"/>
      <c r="E19" s="21"/>
      <c r="F19" s="209">
        <f>IF(OR($D19="",E19=""),"",VLOOKUP($D19,Maxima!$A$5:$B$8,2,FALSE)*E19/100)</f>
      </c>
      <c r="G19" s="189"/>
      <c r="H19" s="21"/>
      <c r="I19" s="209">
        <f>IF(OR($D19="",H19=""),"",VLOOKUP($D19,Maxima!$A$5:$B$8,2,FALSE)*H19/100)</f>
      </c>
      <c r="J19" s="77"/>
      <c r="K19" s="21"/>
      <c r="L19" s="209">
        <f>IF(OR($D19="",K19=""),"",VLOOKUP($D19,Maxima!$A$5:$B$8,2,FALSE)*K19/100)</f>
      </c>
      <c r="M19" s="77"/>
      <c r="N19" s="21"/>
      <c r="O19" s="209">
        <f>IF(OR($D19="",N19=""),"",VLOOKUP($D19,Maxima!$A$5:$B$8,2,FALSE)*N19/100)</f>
      </c>
      <c r="P19" s="77"/>
      <c r="Q19" s="213">
        <f t="shared" si="0"/>
        <v>0</v>
      </c>
      <c r="R19" s="13"/>
      <c r="S19" s="13"/>
    </row>
    <row r="20" spans="1:19" ht="12.75">
      <c r="A20" s="12"/>
      <c r="B20" s="27"/>
      <c r="C20" s="109"/>
      <c r="D20" s="200"/>
      <c r="E20" s="21"/>
      <c r="F20" s="209">
        <f>IF(OR($D20="",E20=""),"",VLOOKUP($D20,Maxima!$A$5:$B$8,2,FALSE)*E20/100)</f>
      </c>
      <c r="G20" s="77"/>
      <c r="H20" s="21"/>
      <c r="I20" s="209">
        <f>IF(OR($D20="",H20=""),"",VLOOKUP($D20,Maxima!$A$5:$B$8,2,FALSE)*H20/100)</f>
      </c>
      <c r="J20" s="77"/>
      <c r="K20" s="21"/>
      <c r="L20" s="209">
        <f>IF(OR($D20="",K20=""),"",VLOOKUP($D20,Maxima!$A$5:$B$8,2,FALSE)*K20/100)</f>
      </c>
      <c r="M20" s="77"/>
      <c r="N20" s="21"/>
      <c r="O20" s="209">
        <f>IF(OR($D20="",N20=""),"",VLOOKUP($D20,Maxima!$A$5:$B$8,2,FALSE)*N20/100)</f>
      </c>
      <c r="P20" s="77"/>
      <c r="Q20" s="213">
        <f t="shared" si="0"/>
        <v>0</v>
      </c>
      <c r="R20" s="13"/>
      <c r="S20" s="13"/>
    </row>
    <row r="21" spans="1:19" ht="12.75">
      <c r="A21" s="12"/>
      <c r="B21" s="27"/>
      <c r="C21" s="109"/>
      <c r="D21" s="200"/>
      <c r="E21" s="21"/>
      <c r="F21" s="209">
        <f>IF(OR($D21="",E21=""),"",VLOOKUP($D21,Maxima!$A$5:$B$8,2,FALSE)*E21/100)</f>
      </c>
      <c r="G21" s="77"/>
      <c r="H21" s="21"/>
      <c r="I21" s="209">
        <f>IF(OR($D21="",H21=""),"",VLOOKUP($D21,Maxima!$A$5:$B$8,2,FALSE)*H21/100)</f>
      </c>
      <c r="J21" s="77"/>
      <c r="K21" s="21"/>
      <c r="L21" s="209">
        <f>IF(OR($D21="",K21=""),"",VLOOKUP($D21,Maxima!$A$5:$B$8,2,FALSE)*K21/100)</f>
      </c>
      <c r="M21" s="77"/>
      <c r="N21" s="21"/>
      <c r="O21" s="209">
        <f>IF(OR($D21="",N21=""),"",VLOOKUP($D21,Maxima!$A$5:$B$8,2,FALSE)*N21/100)</f>
      </c>
      <c r="P21" s="77"/>
      <c r="Q21" s="213">
        <f t="shared" si="0"/>
        <v>0</v>
      </c>
      <c r="R21" s="13"/>
      <c r="S21" s="13"/>
    </row>
    <row r="22" spans="1:19" ht="12.75">
      <c r="A22" s="12"/>
      <c r="B22" s="27"/>
      <c r="C22" s="109"/>
      <c r="D22" s="200"/>
      <c r="E22" s="21"/>
      <c r="F22" s="209">
        <f>IF(OR($D22="",E22=""),"",VLOOKUP($D22,Maxima!$A$5:$B$8,2,FALSE)*E22/100)</f>
      </c>
      <c r="G22" s="77"/>
      <c r="H22" s="21"/>
      <c r="I22" s="209">
        <f>IF(OR($D22="",H22=""),"",VLOOKUP($D22,Maxima!$A$5:$B$8,2,FALSE)*H22/100)</f>
      </c>
      <c r="J22" s="77"/>
      <c r="K22" s="21"/>
      <c r="L22" s="209">
        <f>IF(OR($D22="",K22=""),"",VLOOKUP($D22,Maxima!$A$5:$B$8,2,FALSE)*K22/100)</f>
      </c>
      <c r="M22" s="77"/>
      <c r="N22" s="21"/>
      <c r="O22" s="209">
        <f>IF(OR($D22="",N22=""),"",VLOOKUP($D22,Maxima!$A$5:$B$8,2,FALSE)*N22/100)</f>
      </c>
      <c r="P22" s="77"/>
      <c r="Q22" s="213">
        <f t="shared" si="0"/>
        <v>0</v>
      </c>
      <c r="R22" s="13"/>
      <c r="S22" s="13"/>
    </row>
    <row r="23" spans="1:19" ht="12.75">
      <c r="A23" s="12"/>
      <c r="B23" s="27"/>
      <c r="C23" s="109"/>
      <c r="D23" s="200"/>
      <c r="E23" s="21"/>
      <c r="F23" s="209">
        <f>IF(OR($D23="",E23=""),"",VLOOKUP($D23,Maxima!$A$5:$B$8,2,FALSE)*E23/100)</f>
      </c>
      <c r="G23" s="77"/>
      <c r="H23" s="21"/>
      <c r="I23" s="209">
        <f>IF(OR($D23="",H23=""),"",VLOOKUP($D23,Maxima!$A$5:$B$8,2,FALSE)*H23/100)</f>
      </c>
      <c r="J23" s="77"/>
      <c r="K23" s="21"/>
      <c r="L23" s="209">
        <f>IF(OR($D23="",K23=""),"",VLOOKUP($D23,Maxima!$A$5:$B$8,2,FALSE)*K23/100)</f>
      </c>
      <c r="M23" s="77"/>
      <c r="N23" s="21"/>
      <c r="O23" s="209">
        <f>IF(OR($D23="",N23=""),"",VLOOKUP($D23,Maxima!$A$5:$B$8,2,FALSE)*N23/100)</f>
      </c>
      <c r="P23" s="77"/>
      <c r="Q23" s="213">
        <f t="shared" si="0"/>
        <v>0</v>
      </c>
      <c r="R23" s="13"/>
      <c r="S23" s="13"/>
    </row>
    <row r="24" spans="1:19" ht="12.75">
      <c r="A24" s="12"/>
      <c r="B24" s="27"/>
      <c r="C24" s="109"/>
      <c r="D24" s="200"/>
      <c r="E24" s="21"/>
      <c r="F24" s="209">
        <f>IF(OR($D24="",E24=""),"",VLOOKUP($D24,Maxima!$A$5:$B$8,2,FALSE)*E24/100)</f>
      </c>
      <c r="G24" s="77"/>
      <c r="H24" s="21"/>
      <c r="I24" s="209">
        <f>IF(OR($D24="",H24=""),"",VLOOKUP($D24,Maxima!$A$5:$B$8,2,FALSE)*H24/100)</f>
      </c>
      <c r="J24" s="77"/>
      <c r="K24" s="21"/>
      <c r="L24" s="209">
        <f>IF(OR($D24="",K24=""),"",VLOOKUP($D24,Maxima!$A$5:$B$8,2,FALSE)*K24/100)</f>
      </c>
      <c r="M24" s="77"/>
      <c r="N24" s="21"/>
      <c r="O24" s="209">
        <f>IF(OR($D24="",N24=""),"",VLOOKUP($D24,Maxima!$A$5:$B$8,2,FALSE)*N24/100)</f>
      </c>
      <c r="P24" s="77"/>
      <c r="Q24" s="213">
        <f t="shared" si="0"/>
        <v>0</v>
      </c>
      <c r="R24" s="13"/>
      <c r="S24" s="13"/>
    </row>
    <row r="25" spans="1:19" ht="12.75">
      <c r="A25" s="12"/>
      <c r="B25" s="27"/>
      <c r="C25" s="109"/>
      <c r="D25" s="200"/>
      <c r="E25" s="21"/>
      <c r="F25" s="209">
        <f>IF(OR($D25="",E25=""),"",VLOOKUP($D25,Maxima!$A$5:$B$8,2,FALSE)*E25/100)</f>
      </c>
      <c r="G25" s="77"/>
      <c r="H25" s="21"/>
      <c r="I25" s="209">
        <f>IF(OR($D25="",H25=""),"",VLOOKUP($D25,Maxima!$A$5:$B$8,2,FALSE)*H25/100)</f>
      </c>
      <c r="J25" s="77"/>
      <c r="K25" s="21"/>
      <c r="L25" s="209">
        <f>IF(OR($D25="",K25=""),"",VLOOKUP($D25,Maxima!$A$5:$B$8,2,FALSE)*K25/100)</f>
      </c>
      <c r="M25" s="77"/>
      <c r="N25" s="21"/>
      <c r="O25" s="209">
        <f>IF(OR($D25="",N25=""),"",VLOOKUP($D25,Maxima!$A$5:$B$8,2,FALSE)*N25/100)</f>
      </c>
      <c r="P25" s="77"/>
      <c r="Q25" s="213">
        <f t="shared" si="0"/>
        <v>0</v>
      </c>
      <c r="R25" s="13"/>
      <c r="S25" s="13"/>
    </row>
    <row r="26" spans="1:19" ht="12.75">
      <c r="A26" s="12"/>
      <c r="B26" s="27"/>
      <c r="C26" s="109"/>
      <c r="D26" s="200"/>
      <c r="E26" s="21"/>
      <c r="F26" s="209">
        <f>IF(OR($D26="",E26=""),"",VLOOKUP($D26,Maxima!$A$5:$B$8,2,FALSE)*E26/100)</f>
      </c>
      <c r="G26" s="77"/>
      <c r="H26" s="21"/>
      <c r="I26" s="209">
        <f>IF(OR($D26="",H26=""),"",VLOOKUP($D26,Maxima!$A$5:$B$8,2,FALSE)*H26/100)</f>
      </c>
      <c r="J26" s="77"/>
      <c r="K26" s="21"/>
      <c r="L26" s="209">
        <f>IF(OR($D26="",K26=""),"",VLOOKUP($D26,Maxima!$A$5:$B$8,2,FALSE)*K26/100)</f>
      </c>
      <c r="M26" s="77"/>
      <c r="N26" s="21"/>
      <c r="O26" s="209">
        <f>IF(OR($D26="",N26=""),"",VLOOKUP($D26,Maxima!$A$5:$B$8,2,FALSE)*N26/100)</f>
      </c>
      <c r="P26" s="77"/>
      <c r="Q26" s="213">
        <f t="shared" si="0"/>
        <v>0</v>
      </c>
      <c r="R26" s="13"/>
      <c r="S26" s="13"/>
    </row>
    <row r="27" spans="1:19" ht="12.75">
      <c r="A27" s="12"/>
      <c r="B27" s="27"/>
      <c r="C27" s="109"/>
      <c r="D27" s="200"/>
      <c r="E27" s="21"/>
      <c r="F27" s="209">
        <f>IF(OR($D27="",E27=""),"",VLOOKUP($D27,Maxima!$A$5:$B$8,2,FALSE)*E27/100)</f>
      </c>
      <c r="G27" s="77"/>
      <c r="H27" s="21"/>
      <c r="I27" s="209">
        <f>IF(OR($D27="",H27=""),"",VLOOKUP($D27,Maxima!$A$5:$B$8,2,FALSE)*H27/100)</f>
      </c>
      <c r="J27" s="77"/>
      <c r="K27" s="21"/>
      <c r="L27" s="209">
        <f>IF(OR($D27="",K27=""),"",VLOOKUP($D27,Maxima!$A$5:$B$8,2,FALSE)*K27/100)</f>
      </c>
      <c r="M27" s="77"/>
      <c r="N27" s="21"/>
      <c r="O27" s="209">
        <f>IF(OR($D27="",N27=""),"",VLOOKUP($D27,Maxima!$A$5:$B$8,2,FALSE)*N27/100)</f>
      </c>
      <c r="P27" s="77"/>
      <c r="Q27" s="213">
        <f t="shared" si="0"/>
        <v>0</v>
      </c>
      <c r="R27" s="13"/>
      <c r="S27" s="13"/>
    </row>
    <row r="28" spans="1:19" ht="12.75">
      <c r="A28" s="12"/>
      <c r="B28" s="27"/>
      <c r="C28" s="109"/>
      <c r="D28" s="200"/>
      <c r="E28" s="21"/>
      <c r="F28" s="209">
        <f>IF(OR($D28="",E28=""),"",VLOOKUP($D28,Maxima!$A$5:$B$8,2,FALSE)*E28/100)</f>
      </c>
      <c r="G28" s="77"/>
      <c r="H28" s="21"/>
      <c r="I28" s="209">
        <f>IF(OR($D28="",H28=""),"",VLOOKUP($D28,Maxima!$A$5:$B$8,2,FALSE)*H28/100)</f>
      </c>
      <c r="J28" s="77"/>
      <c r="K28" s="21"/>
      <c r="L28" s="209">
        <f>IF(OR($D28="",K28=""),"",VLOOKUP($D28,Maxima!$A$5:$B$8,2,FALSE)*K28/100)</f>
      </c>
      <c r="M28" s="77"/>
      <c r="N28" s="21"/>
      <c r="O28" s="209">
        <f>IF(OR($D28="",N28=""),"",VLOOKUP($D28,Maxima!$A$5:$B$8,2,FALSE)*N28/100)</f>
      </c>
      <c r="P28" s="77"/>
      <c r="Q28" s="213">
        <f t="shared" si="0"/>
        <v>0</v>
      </c>
      <c r="R28" s="13"/>
      <c r="S28" s="13"/>
    </row>
    <row r="29" spans="1:19" ht="12.75">
      <c r="A29" s="12"/>
      <c r="B29" s="27"/>
      <c r="C29" s="109"/>
      <c r="D29" s="200"/>
      <c r="E29" s="21"/>
      <c r="F29" s="209">
        <f>IF(OR($D29="",E29=""),"",VLOOKUP($D29,Maxima!$A$5:$B$8,2,FALSE)*E29/100)</f>
      </c>
      <c r="G29" s="77"/>
      <c r="H29" s="21"/>
      <c r="I29" s="209">
        <f>IF(OR($D29="",H29=""),"",VLOOKUP($D29,Maxima!$A$5:$B$8,2,FALSE)*H29/100)</f>
      </c>
      <c r="J29" s="77"/>
      <c r="K29" s="21"/>
      <c r="L29" s="209">
        <f>IF(OR($D29="",K29=""),"",VLOOKUP($D29,Maxima!$A$5:$B$8,2,FALSE)*K29/100)</f>
      </c>
      <c r="M29" s="77"/>
      <c r="N29" s="21"/>
      <c r="O29" s="209">
        <f>IF(OR($D29="",N29=""),"",VLOOKUP($D29,Maxima!$A$5:$B$8,2,FALSE)*N29/100)</f>
      </c>
      <c r="P29" s="77"/>
      <c r="Q29" s="213">
        <f t="shared" si="0"/>
        <v>0</v>
      </c>
      <c r="R29" s="13"/>
      <c r="S29" s="13"/>
    </row>
    <row r="30" spans="1:19" ht="12.75">
      <c r="A30" s="12"/>
      <c r="B30" s="27"/>
      <c r="C30" s="109"/>
      <c r="D30" s="200"/>
      <c r="E30" s="21"/>
      <c r="F30" s="209">
        <f>IF(OR($D30="",E30=""),"",VLOOKUP($D30,Maxima!$A$5:$B$8,2,FALSE)*E30/100)</f>
      </c>
      <c r="G30" s="77"/>
      <c r="H30" s="21"/>
      <c r="I30" s="209">
        <f>IF(OR($D30="",H30=""),"",VLOOKUP($D30,Maxima!$A$5:$B$8,2,FALSE)*H30/100)</f>
      </c>
      <c r="J30" s="77"/>
      <c r="K30" s="21"/>
      <c r="L30" s="209">
        <f>IF(OR($D30="",K30=""),"",VLOOKUP($D30,Maxima!$A$5:$B$8,2,FALSE)*K30/100)</f>
      </c>
      <c r="M30" s="77"/>
      <c r="N30" s="21"/>
      <c r="O30" s="209">
        <f>IF(OR($D30="",N30=""),"",VLOOKUP($D30,Maxima!$A$5:$B$8,2,FALSE)*N30/100)</f>
      </c>
      <c r="P30" s="77"/>
      <c r="Q30" s="213">
        <f t="shared" si="0"/>
        <v>0</v>
      </c>
      <c r="R30" s="13"/>
      <c r="S30" s="13"/>
    </row>
    <row r="31" spans="1:19" ht="12.75">
      <c r="A31" s="12"/>
      <c r="B31" s="27"/>
      <c r="C31" s="109"/>
      <c r="D31" s="200"/>
      <c r="E31" s="21"/>
      <c r="F31" s="209">
        <f>IF(OR($D31="",E31=""),"",VLOOKUP($D31,Maxima!$A$5:$B$8,2,FALSE)*E31/100)</f>
      </c>
      <c r="G31" s="77"/>
      <c r="H31" s="21"/>
      <c r="I31" s="209">
        <f>IF(OR($D31="",H31=""),"",VLOOKUP($D31,Maxima!$A$5:$B$8,2,FALSE)*H31/100)</f>
      </c>
      <c r="J31" s="77"/>
      <c r="K31" s="21"/>
      <c r="L31" s="209">
        <f>IF(OR($D31="",K31=""),"",VLOOKUP($D31,Maxima!$A$5:$B$8,2,FALSE)*K31/100)</f>
      </c>
      <c r="M31" s="77"/>
      <c r="N31" s="21"/>
      <c r="O31" s="209">
        <f>IF(OR($D31="",N31=""),"",VLOOKUP($D31,Maxima!$A$5:$B$8,2,FALSE)*N31/100)</f>
      </c>
      <c r="P31" s="77"/>
      <c r="Q31" s="213">
        <f t="shared" si="0"/>
        <v>0</v>
      </c>
      <c r="R31" s="13"/>
      <c r="S31" s="13"/>
    </row>
    <row r="32" spans="1:19" ht="12.75">
      <c r="A32" s="12"/>
      <c r="B32" s="27"/>
      <c r="C32" s="109"/>
      <c r="D32" s="200"/>
      <c r="E32" s="21"/>
      <c r="F32" s="209">
        <f>IF(OR($D32="",E32=""),"",VLOOKUP($D32,Maxima!$A$5:$B$8,2,FALSE)*E32/100)</f>
      </c>
      <c r="G32" s="77"/>
      <c r="H32" s="21"/>
      <c r="I32" s="209">
        <f>IF(OR($D32="",H32=""),"",VLOOKUP($D32,Maxima!$A$5:$B$8,2,FALSE)*H32/100)</f>
      </c>
      <c r="J32" s="77"/>
      <c r="K32" s="21"/>
      <c r="L32" s="209">
        <f>IF(OR($D32="",K32=""),"",VLOOKUP($D32,Maxima!$A$5:$B$8,2,FALSE)*K32/100)</f>
      </c>
      <c r="M32" s="77"/>
      <c r="N32" s="21"/>
      <c r="O32" s="209">
        <f>IF(OR($D32="",N32=""),"",VLOOKUP($D32,Maxima!$A$5:$B$8,2,FALSE)*N32/100)</f>
      </c>
      <c r="P32" s="77"/>
      <c r="Q32" s="213">
        <f t="shared" si="0"/>
        <v>0</v>
      </c>
      <c r="R32" s="13"/>
      <c r="S32" s="13"/>
    </row>
    <row r="33" spans="1:19" ht="12.75">
      <c r="A33" s="12"/>
      <c r="B33" s="27"/>
      <c r="C33" s="109"/>
      <c r="D33" s="200"/>
      <c r="E33" s="21"/>
      <c r="F33" s="209">
        <f>IF(OR($D33="",E33=""),"",VLOOKUP($D33,Maxima!$A$5:$B$8,2,FALSE)*E33/100)</f>
      </c>
      <c r="G33" s="77"/>
      <c r="H33" s="21"/>
      <c r="I33" s="209">
        <f>IF(OR($D33="",H33=""),"",VLOOKUP($D33,Maxima!$A$5:$B$8,2,FALSE)*H33/100)</f>
      </c>
      <c r="J33" s="77"/>
      <c r="K33" s="21"/>
      <c r="L33" s="209">
        <f>IF(OR($D33="",K33=""),"",VLOOKUP($D33,Maxima!$A$5:$B$8,2,FALSE)*K33/100)</f>
      </c>
      <c r="M33" s="77"/>
      <c r="N33" s="21"/>
      <c r="O33" s="209">
        <f>IF(OR($D33="",N33=""),"",VLOOKUP($D33,Maxima!$A$5:$B$8,2,FALSE)*N33/100)</f>
      </c>
      <c r="P33" s="77"/>
      <c r="Q33" s="213">
        <f t="shared" si="0"/>
        <v>0</v>
      </c>
      <c r="R33" s="13"/>
      <c r="S33" s="13"/>
    </row>
    <row r="34" spans="1:19" ht="12.75">
      <c r="A34" s="12"/>
      <c r="B34" s="27"/>
      <c r="C34" s="109"/>
      <c r="D34" s="200"/>
      <c r="E34" s="21"/>
      <c r="F34" s="209">
        <f>IF(OR($D34="",E34=""),"",VLOOKUP($D34,Maxima!$A$5:$B$8,2,FALSE)*E34/100)</f>
      </c>
      <c r="G34" s="77"/>
      <c r="H34" s="21"/>
      <c r="I34" s="209">
        <f>IF(OR($D34="",H34=""),"",VLOOKUP($D34,Maxima!$A$5:$B$8,2,FALSE)*H34/100)</f>
      </c>
      <c r="J34" s="77"/>
      <c r="K34" s="21"/>
      <c r="L34" s="209">
        <f>IF(OR($D34="",K34=""),"",VLOOKUP($D34,Maxima!$A$5:$B$8,2,FALSE)*K34/100)</f>
      </c>
      <c r="M34" s="77"/>
      <c r="N34" s="21"/>
      <c r="O34" s="209">
        <f>IF(OR($D34="",N34=""),"",VLOOKUP($D34,Maxima!$A$5:$B$8,2,FALSE)*N34/100)</f>
      </c>
      <c r="P34" s="77"/>
      <c r="Q34" s="213">
        <f t="shared" si="0"/>
        <v>0</v>
      </c>
      <c r="R34" s="13"/>
      <c r="S34" s="13"/>
    </row>
    <row r="35" spans="1:19" ht="12.75">
      <c r="A35" s="12"/>
      <c r="B35" s="27"/>
      <c r="C35" s="109"/>
      <c r="D35" s="200"/>
      <c r="E35" s="21"/>
      <c r="F35" s="209">
        <f>IF(OR($D35="",E35=""),"",VLOOKUP($D35,Maxima!$A$5:$B$8,2,FALSE)*E35/100)</f>
      </c>
      <c r="G35" s="77"/>
      <c r="H35" s="21"/>
      <c r="I35" s="209">
        <f>IF(OR($D35="",H35=""),"",VLOOKUP($D35,Maxima!$A$5:$B$8,2,FALSE)*H35/100)</f>
      </c>
      <c r="J35" s="77"/>
      <c r="K35" s="21"/>
      <c r="L35" s="209">
        <f>IF(OR($D35="",K35=""),"",VLOOKUP($D35,Maxima!$A$5:$B$8,2,FALSE)*K35/100)</f>
      </c>
      <c r="M35" s="77"/>
      <c r="N35" s="21"/>
      <c r="O35" s="209">
        <f>IF(OR($D35="",N35=""),"",VLOOKUP($D35,Maxima!$A$5:$B$8,2,FALSE)*N35/100)</f>
      </c>
      <c r="P35" s="77"/>
      <c r="Q35" s="213">
        <f t="shared" si="0"/>
        <v>0</v>
      </c>
      <c r="R35" s="13"/>
      <c r="S35" s="13"/>
    </row>
    <row r="36" spans="1:19" ht="12.75">
      <c r="A36" s="12"/>
      <c r="B36" s="27"/>
      <c r="C36" s="109"/>
      <c r="D36" s="200"/>
      <c r="E36" s="21"/>
      <c r="F36" s="209">
        <f>IF(OR($D36="",E36=""),"",VLOOKUP($D36,Maxima!$A$5:$B$8,2,FALSE)*E36/100)</f>
      </c>
      <c r="G36" s="77"/>
      <c r="H36" s="21"/>
      <c r="I36" s="209">
        <f>IF(OR($D36="",H36=""),"",VLOOKUP($D36,Maxima!$A$5:$B$8,2,FALSE)*H36/100)</f>
      </c>
      <c r="J36" s="77"/>
      <c r="K36" s="21"/>
      <c r="L36" s="209">
        <f>IF(OR($D36="",K36=""),"",VLOOKUP($D36,Maxima!$A$5:$B$8,2,FALSE)*K36/100)</f>
      </c>
      <c r="M36" s="77"/>
      <c r="N36" s="21"/>
      <c r="O36" s="209">
        <f>IF(OR($D36="",N36=""),"",VLOOKUP($D36,Maxima!$A$5:$B$8,2,FALSE)*N36/100)</f>
      </c>
      <c r="P36" s="77"/>
      <c r="Q36" s="213">
        <f t="shared" si="0"/>
        <v>0</v>
      </c>
      <c r="R36" s="13"/>
      <c r="S36" s="13"/>
    </row>
    <row r="37" spans="1:19" ht="12.75">
      <c r="A37" s="12"/>
      <c r="B37" s="27"/>
      <c r="C37" s="109"/>
      <c r="D37" s="200"/>
      <c r="E37" s="21"/>
      <c r="F37" s="209">
        <f>IF(OR($D37="",E37=""),"",VLOOKUP($D37,Maxima!$A$5:$B$8,2,FALSE)*E37/100)</f>
      </c>
      <c r="G37" s="77"/>
      <c r="H37" s="21"/>
      <c r="I37" s="209">
        <f>IF(OR($D37="",H37=""),"",VLOOKUP($D37,Maxima!$A$5:$B$8,2,FALSE)*H37/100)</f>
      </c>
      <c r="J37" s="77"/>
      <c r="K37" s="21"/>
      <c r="L37" s="209">
        <f>IF(OR($D37="",K37=""),"",VLOOKUP($D37,Maxima!$A$5:$B$8,2,FALSE)*K37/100)</f>
      </c>
      <c r="M37" s="77"/>
      <c r="N37" s="21"/>
      <c r="O37" s="209">
        <f>IF(OR($D37="",N37=""),"",VLOOKUP($D37,Maxima!$A$5:$B$8,2,FALSE)*N37/100)</f>
      </c>
      <c r="P37" s="77"/>
      <c r="Q37" s="213">
        <f t="shared" si="0"/>
        <v>0</v>
      </c>
      <c r="R37" s="13"/>
      <c r="S37" s="13"/>
    </row>
    <row r="38" spans="1:19" ht="12.75">
      <c r="A38" s="12"/>
      <c r="B38" s="27"/>
      <c r="C38" s="109"/>
      <c r="D38" s="200"/>
      <c r="E38" s="21"/>
      <c r="F38" s="209">
        <f>IF(OR($D38="",E38=""),"",VLOOKUP($D38,Maxima!$A$5:$B$8,2,FALSE)*E38/100)</f>
      </c>
      <c r="G38" s="77"/>
      <c r="H38" s="21"/>
      <c r="I38" s="209">
        <f>IF(OR($D38="",H38=""),"",VLOOKUP($D38,Maxima!$A$5:$B$8,2,FALSE)*H38/100)</f>
      </c>
      <c r="J38" s="77"/>
      <c r="K38" s="21"/>
      <c r="L38" s="209">
        <f>IF(OR($D38="",K38=""),"",VLOOKUP($D38,Maxima!$A$5:$B$8,2,FALSE)*K38/100)</f>
      </c>
      <c r="M38" s="77"/>
      <c r="N38" s="21"/>
      <c r="O38" s="209">
        <f>IF(OR($D38="",N38=""),"",VLOOKUP($D38,Maxima!$A$5:$B$8,2,FALSE)*N38/100)</f>
      </c>
      <c r="P38" s="77"/>
      <c r="Q38" s="213">
        <f t="shared" si="0"/>
        <v>0</v>
      </c>
      <c r="R38" s="13"/>
      <c r="S38" s="13"/>
    </row>
    <row r="39" spans="1:19" ht="12.75">
      <c r="A39" s="12"/>
      <c r="B39" s="27"/>
      <c r="C39" s="109"/>
      <c r="D39" s="200"/>
      <c r="E39" s="21"/>
      <c r="F39" s="209">
        <f>IF(OR($D39="",E39=""),"",VLOOKUP($D39,Maxima!$A$5:$B$8,2,FALSE)*E39/100)</f>
      </c>
      <c r="G39" s="77"/>
      <c r="H39" s="21"/>
      <c r="I39" s="209">
        <f>IF(OR($D39="",H39=""),"",VLOOKUP($D39,Maxima!$A$5:$B$8,2,FALSE)*H39/100)</f>
      </c>
      <c r="J39" s="77"/>
      <c r="K39" s="21"/>
      <c r="L39" s="209">
        <f>IF(OR($D39="",K39=""),"",VLOOKUP($D39,Maxima!$A$5:$B$8,2,FALSE)*K39/100)</f>
      </c>
      <c r="M39" s="77"/>
      <c r="N39" s="21"/>
      <c r="O39" s="209">
        <f>IF(OR($D39="",N39=""),"",VLOOKUP($D39,Maxima!$A$5:$B$8,2,FALSE)*N39/100)</f>
      </c>
      <c r="P39" s="77"/>
      <c r="Q39" s="213">
        <f t="shared" si="0"/>
        <v>0</v>
      </c>
      <c r="R39" s="13"/>
      <c r="S39" s="13"/>
    </row>
    <row r="40" spans="1:19" ht="12.75">
      <c r="A40" s="12"/>
      <c r="B40" s="27"/>
      <c r="C40" s="109"/>
      <c r="D40" s="200"/>
      <c r="E40" s="21"/>
      <c r="F40" s="209">
        <f>IF(OR($D40="",E40=""),"",VLOOKUP($D40,Maxima!$A$5:$B$8,2,FALSE)*E40/100)</f>
      </c>
      <c r="G40" s="77"/>
      <c r="H40" s="21"/>
      <c r="I40" s="209">
        <f>IF(OR($D40="",H40=""),"",VLOOKUP($D40,Maxima!$A$5:$B$8,2,FALSE)*H40/100)</f>
      </c>
      <c r="J40" s="77"/>
      <c r="K40" s="21"/>
      <c r="L40" s="209">
        <f>IF(OR($D40="",K40=""),"",VLOOKUP($D40,Maxima!$A$5:$B$8,2,FALSE)*K40/100)</f>
      </c>
      <c r="M40" s="77"/>
      <c r="N40" s="21"/>
      <c r="O40" s="209">
        <f>IF(OR($D40="",N40=""),"",VLOOKUP($D40,Maxima!$A$5:$B$8,2,FALSE)*N40/100)</f>
      </c>
      <c r="P40" s="77"/>
      <c r="Q40" s="213">
        <f t="shared" si="0"/>
        <v>0</v>
      </c>
      <c r="R40" s="13"/>
      <c r="S40" s="13"/>
    </row>
    <row r="41" spans="1:19" ht="12.75">
      <c r="A41" s="12"/>
      <c r="B41" s="27"/>
      <c r="C41" s="109"/>
      <c r="D41" s="200"/>
      <c r="E41" s="21"/>
      <c r="F41" s="209">
        <f>IF(OR($D41="",E41=""),"",VLOOKUP($D41,Maxima!$A$5:$B$8,2,FALSE)*E41/100)</f>
      </c>
      <c r="G41" s="77"/>
      <c r="H41" s="21"/>
      <c r="I41" s="209">
        <f>IF(OR($D41="",H41=""),"",VLOOKUP($D41,Maxima!$A$5:$B$8,2,FALSE)*H41/100)</f>
      </c>
      <c r="J41" s="77"/>
      <c r="K41" s="21"/>
      <c r="L41" s="209">
        <f>IF(OR($D41="",K41=""),"",VLOOKUP($D41,Maxima!$A$5:$B$8,2,FALSE)*K41/100)</f>
      </c>
      <c r="M41" s="77"/>
      <c r="N41" s="21"/>
      <c r="O41" s="209">
        <f>IF(OR($D41="",N41=""),"",VLOOKUP($D41,Maxima!$A$5:$B$8,2,FALSE)*N41/100)</f>
      </c>
      <c r="P41" s="77"/>
      <c r="Q41" s="213">
        <f t="shared" si="0"/>
        <v>0</v>
      </c>
      <c r="R41" s="13"/>
      <c r="S41" s="13"/>
    </row>
    <row r="42" spans="1:19" ht="12.75">
      <c r="A42" s="12"/>
      <c r="B42" s="27"/>
      <c r="C42" s="109"/>
      <c r="D42" s="200"/>
      <c r="E42" s="21"/>
      <c r="F42" s="209">
        <f>IF(OR($D42="",E42=""),"",VLOOKUP($D42,Maxima!$A$5:$B$8,2,FALSE)*E42/100)</f>
      </c>
      <c r="G42" s="77"/>
      <c r="H42" s="21"/>
      <c r="I42" s="209">
        <f>IF(OR($D42="",H42=""),"",VLOOKUP($D42,Maxima!$A$5:$B$8,2,FALSE)*H42/100)</f>
      </c>
      <c r="J42" s="77"/>
      <c r="K42" s="21"/>
      <c r="L42" s="209">
        <f>IF(OR($D42="",K42=""),"",VLOOKUP($D42,Maxima!$A$5:$B$8,2,FALSE)*K42/100)</f>
      </c>
      <c r="M42" s="77"/>
      <c r="N42" s="21"/>
      <c r="O42" s="209">
        <f>IF(OR($D42="",N42=""),"",VLOOKUP($D42,Maxima!$A$5:$B$8,2,FALSE)*N42/100)</f>
      </c>
      <c r="P42" s="77"/>
      <c r="Q42" s="213">
        <f t="shared" si="0"/>
        <v>0</v>
      </c>
      <c r="R42" s="13"/>
      <c r="S42" s="13"/>
    </row>
    <row r="43" spans="1:19" ht="12.75">
      <c r="A43" s="12"/>
      <c r="B43" s="27"/>
      <c r="C43" s="109"/>
      <c r="D43" s="200"/>
      <c r="E43" s="21"/>
      <c r="F43" s="209">
        <f>IF(OR($D43="",E43=""),"",VLOOKUP($D43,Maxima!$A$5:$B$8,2,FALSE)*E43/100)</f>
      </c>
      <c r="G43" s="77"/>
      <c r="H43" s="21"/>
      <c r="I43" s="209">
        <f>IF(OR($D43="",H43=""),"",VLOOKUP($D43,Maxima!$A$5:$B$8,2,FALSE)*H43/100)</f>
      </c>
      <c r="J43" s="77"/>
      <c r="K43" s="21"/>
      <c r="L43" s="209">
        <f>IF(OR($D43="",K43=""),"",VLOOKUP($D43,Maxima!$A$5:$B$8,2,FALSE)*K43/100)</f>
      </c>
      <c r="M43" s="77"/>
      <c r="N43" s="21"/>
      <c r="O43" s="209">
        <f>IF(OR($D43="",N43=""),"",VLOOKUP($D43,Maxima!$A$5:$B$8,2,FALSE)*N43/100)</f>
      </c>
      <c r="P43" s="77"/>
      <c r="Q43" s="213">
        <f t="shared" si="0"/>
        <v>0</v>
      </c>
      <c r="R43" s="13"/>
      <c r="S43" s="13"/>
    </row>
    <row r="44" spans="1:19" ht="12.75">
      <c r="A44" s="12"/>
      <c r="B44" s="27"/>
      <c r="C44" s="109"/>
      <c r="D44" s="200"/>
      <c r="E44" s="21"/>
      <c r="F44" s="209">
        <f>IF(OR($D44="",E44=""),"",VLOOKUP($D44,Maxima!$A$5:$B$8,2,FALSE)*E44/100)</f>
      </c>
      <c r="G44" s="77"/>
      <c r="H44" s="21"/>
      <c r="I44" s="209">
        <f>IF(OR($D44="",H44=""),"",VLOOKUP($D44,Maxima!$A$5:$B$8,2,FALSE)*H44/100)</f>
      </c>
      <c r="J44" s="77"/>
      <c r="K44" s="21"/>
      <c r="L44" s="209">
        <f>IF(OR($D44="",K44=""),"",VLOOKUP($D44,Maxima!$A$5:$B$8,2,FALSE)*K44/100)</f>
      </c>
      <c r="M44" s="77"/>
      <c r="N44" s="21"/>
      <c r="O44" s="209">
        <f>IF(OR($D44="",N44=""),"",VLOOKUP($D44,Maxima!$A$5:$B$8,2,FALSE)*N44/100)</f>
      </c>
      <c r="P44" s="77"/>
      <c r="Q44" s="213">
        <f t="shared" si="0"/>
        <v>0</v>
      </c>
      <c r="R44" s="13"/>
      <c r="S44" s="13"/>
    </row>
    <row r="45" spans="1:19" ht="12.75">
      <c r="A45" s="12"/>
      <c r="B45" s="27"/>
      <c r="C45" s="109"/>
      <c r="D45" s="200"/>
      <c r="E45" s="21"/>
      <c r="F45" s="209">
        <f>IF(OR($D45="",E45=""),"",VLOOKUP($D45,Maxima!$A$5:$B$8,2,FALSE)*E45/100)</f>
      </c>
      <c r="G45" s="77"/>
      <c r="H45" s="21"/>
      <c r="I45" s="209">
        <f>IF(OR($D45="",H45=""),"",VLOOKUP($D45,Maxima!$A$5:$B$8,2,FALSE)*H45/100)</f>
      </c>
      <c r="J45" s="77"/>
      <c r="K45" s="21"/>
      <c r="L45" s="209">
        <f>IF(OR($D45="",K45=""),"",VLOOKUP($D45,Maxima!$A$5:$B$8,2,FALSE)*K45/100)</f>
      </c>
      <c r="M45" s="77"/>
      <c r="N45" s="21"/>
      <c r="O45" s="209">
        <f>IF(OR($D45="",N45=""),"",VLOOKUP($D45,Maxima!$A$5:$B$8,2,FALSE)*N45/100)</f>
      </c>
      <c r="P45" s="77"/>
      <c r="Q45" s="213">
        <f t="shared" si="0"/>
        <v>0</v>
      </c>
      <c r="R45" s="13"/>
      <c r="S45" s="13"/>
    </row>
    <row r="46" spans="1:19" ht="12.75">
      <c r="A46" s="12"/>
      <c r="B46" s="27"/>
      <c r="C46" s="109"/>
      <c r="D46" s="200"/>
      <c r="E46" s="21"/>
      <c r="F46" s="209">
        <f>IF(OR($D46="",E46=""),"",VLOOKUP($D46,Maxima!$A$5:$B$8,2,FALSE)*E46/100)</f>
      </c>
      <c r="G46" s="77"/>
      <c r="H46" s="21"/>
      <c r="I46" s="209">
        <f>IF(OR($D46="",H46=""),"",VLOOKUP($D46,Maxima!$A$5:$B$8,2,FALSE)*H46/100)</f>
      </c>
      <c r="J46" s="77"/>
      <c r="K46" s="21"/>
      <c r="L46" s="209">
        <f>IF(OR($D46="",K46=""),"",VLOOKUP($D46,Maxima!$A$5:$B$8,2,FALSE)*K46/100)</f>
      </c>
      <c r="M46" s="77"/>
      <c r="N46" s="21"/>
      <c r="O46" s="209">
        <f>IF(OR($D46="",N46=""),"",VLOOKUP($D46,Maxima!$A$5:$B$8,2,FALSE)*N46/100)</f>
      </c>
      <c r="P46" s="77"/>
      <c r="Q46" s="213">
        <f t="shared" si="0"/>
        <v>0</v>
      </c>
      <c r="R46" s="13"/>
      <c r="S46" s="13"/>
    </row>
    <row r="47" spans="1:19" ht="12.75">
      <c r="A47" s="12"/>
      <c r="B47" s="27"/>
      <c r="C47" s="109"/>
      <c r="D47" s="200"/>
      <c r="E47" s="21"/>
      <c r="F47" s="209">
        <f>IF(OR($D47="",E47=""),"",VLOOKUP($D47,Maxima!$A$5:$B$8,2,FALSE)*E47/100)</f>
      </c>
      <c r="G47" s="77"/>
      <c r="H47" s="21"/>
      <c r="I47" s="209">
        <f>IF(OR($D47="",H47=""),"",VLOOKUP($D47,Maxima!$A$5:$B$8,2,FALSE)*H47/100)</f>
      </c>
      <c r="J47" s="77"/>
      <c r="K47" s="21"/>
      <c r="L47" s="209">
        <f>IF(OR($D47="",K47=""),"",VLOOKUP($D47,Maxima!$A$5:$B$8,2,FALSE)*K47/100)</f>
      </c>
      <c r="M47" s="77"/>
      <c r="N47" s="21"/>
      <c r="O47" s="209">
        <f>IF(OR($D47="",N47=""),"",VLOOKUP($D47,Maxima!$A$5:$B$8,2,FALSE)*N47/100)</f>
      </c>
      <c r="P47" s="77"/>
      <c r="Q47" s="213">
        <f t="shared" si="0"/>
        <v>0</v>
      </c>
      <c r="R47" s="13"/>
      <c r="S47" s="13"/>
    </row>
    <row r="48" spans="1:19" ht="12.75">
      <c r="A48" s="12"/>
      <c r="B48" s="27"/>
      <c r="C48" s="109"/>
      <c r="D48" s="200"/>
      <c r="E48" s="21"/>
      <c r="F48" s="209">
        <f>IF(OR($D48="",E48=""),"",VLOOKUP($D48,Maxima!$A$5:$B$8,2,FALSE)*E48/100)</f>
      </c>
      <c r="G48" s="77"/>
      <c r="H48" s="21"/>
      <c r="I48" s="209">
        <f>IF(OR($D48="",H48=""),"",VLOOKUP($D48,Maxima!$A$5:$B$8,2,FALSE)*H48/100)</f>
      </c>
      <c r="J48" s="77"/>
      <c r="K48" s="21"/>
      <c r="L48" s="209">
        <f>IF(OR($D48="",K48=""),"",VLOOKUP($D48,Maxima!$A$5:$B$8,2,FALSE)*K48/100)</f>
      </c>
      <c r="M48" s="77"/>
      <c r="N48" s="21"/>
      <c r="O48" s="209">
        <f>IF(OR($D48="",N48=""),"",VLOOKUP($D48,Maxima!$A$5:$B$8,2,FALSE)*N48/100)</f>
      </c>
      <c r="P48" s="77"/>
      <c r="Q48" s="213">
        <f t="shared" si="0"/>
        <v>0</v>
      </c>
      <c r="R48" s="13"/>
      <c r="S48" s="13"/>
    </row>
    <row r="49" spans="1:19" ht="12.75">
      <c r="A49" s="12"/>
      <c r="B49" s="27"/>
      <c r="C49" s="108"/>
      <c r="D49" s="200"/>
      <c r="E49" s="21"/>
      <c r="F49" s="209">
        <f>IF(OR($D49="",E49=""),"",VLOOKUP($D49,Maxima!$A$5:$B$8,2,FALSE)*E49/100)</f>
      </c>
      <c r="G49" s="77"/>
      <c r="H49" s="21"/>
      <c r="I49" s="209">
        <f>IF(OR($D49="",H49=""),"",VLOOKUP($D49,Maxima!$A$5:$B$8,2,FALSE)*H49/100)</f>
      </c>
      <c r="J49" s="77"/>
      <c r="K49" s="21"/>
      <c r="L49" s="209">
        <f>IF(OR($D49="",K49=""),"",VLOOKUP($D49,Maxima!$A$5:$B$8,2,FALSE)*K49/100)</f>
      </c>
      <c r="M49" s="77"/>
      <c r="N49" s="21"/>
      <c r="O49" s="209">
        <f>IF(OR($D49="",N49=""),"",VLOOKUP($D49,Maxima!$A$5:$B$8,2,FALSE)*N49/100)</f>
      </c>
      <c r="P49" s="77"/>
      <c r="Q49" s="213">
        <f t="shared" si="0"/>
        <v>0</v>
      </c>
      <c r="R49" s="13"/>
      <c r="S49" s="13"/>
    </row>
    <row r="50" spans="1:19" ht="12.75">
      <c r="A50" s="12"/>
      <c r="B50" s="27"/>
      <c r="C50" s="108"/>
      <c r="D50" s="200"/>
      <c r="E50" s="21"/>
      <c r="F50" s="209">
        <f>IF(OR($D50="",E50=""),"",VLOOKUP($D50,Maxima!$A$5:$B$8,2,FALSE)*E50/100)</f>
      </c>
      <c r="G50" s="77"/>
      <c r="H50" s="21"/>
      <c r="I50" s="209">
        <f>IF(OR($D50="",H50=""),"",VLOOKUP($D50,Maxima!$A$5:$B$8,2,FALSE)*H50/100)</f>
      </c>
      <c r="J50" s="77"/>
      <c r="K50" s="21"/>
      <c r="L50" s="209">
        <f>IF(OR($D50="",K50=""),"",VLOOKUP($D50,Maxima!$A$5:$B$8,2,FALSE)*K50/100)</f>
      </c>
      <c r="M50" s="77"/>
      <c r="N50" s="21"/>
      <c r="O50" s="209">
        <f>IF(OR($D50="",N50=""),"",VLOOKUP($D50,Maxima!$A$5:$B$8,2,FALSE)*N50/100)</f>
      </c>
      <c r="P50" s="77"/>
      <c r="Q50" s="213">
        <f t="shared" si="0"/>
        <v>0</v>
      </c>
      <c r="R50" s="13"/>
      <c r="S50" s="13"/>
    </row>
    <row r="51" spans="1:19" ht="12.75">
      <c r="A51" s="12"/>
      <c r="B51" s="27"/>
      <c r="C51" s="108"/>
      <c r="D51" s="200"/>
      <c r="E51" s="21"/>
      <c r="F51" s="209">
        <f>IF(OR($D51="",E51=""),"",VLOOKUP($D51,Maxima!$A$5:$B$8,2,FALSE)*E51/100)</f>
      </c>
      <c r="G51" s="77"/>
      <c r="H51" s="21"/>
      <c r="I51" s="209">
        <f>IF(OR($D51="",H51=""),"",VLOOKUP($D51,Maxima!$A$5:$B$8,2,FALSE)*H51/100)</f>
      </c>
      <c r="J51" s="77"/>
      <c r="K51" s="21"/>
      <c r="L51" s="209">
        <f>IF(OR($D51="",K51=""),"",VLOOKUP($D51,Maxima!$A$5:$B$8,2,FALSE)*K51/100)</f>
      </c>
      <c r="M51" s="77"/>
      <c r="N51" s="21"/>
      <c r="O51" s="209">
        <f>IF(OR($D51="",N51=""),"",VLOOKUP($D51,Maxima!$A$5:$B$8,2,FALSE)*N51/100)</f>
      </c>
      <c r="P51" s="77"/>
      <c r="Q51" s="213">
        <f t="shared" si="0"/>
        <v>0</v>
      </c>
      <c r="R51" s="13"/>
      <c r="S51" s="13"/>
    </row>
    <row r="52" spans="1:19" ht="12.75">
      <c r="A52" s="12"/>
      <c r="B52" s="27"/>
      <c r="C52" s="108"/>
      <c r="D52" s="200"/>
      <c r="E52" s="21"/>
      <c r="F52" s="209">
        <f>IF(OR($D52="",E52=""),"",VLOOKUP($D52,Maxima!$A$5:$B$8,2,FALSE)*E52/100)</f>
      </c>
      <c r="G52" s="77"/>
      <c r="H52" s="21"/>
      <c r="I52" s="209">
        <f>IF(OR($D52="",H52=""),"",VLOOKUP($D52,Maxima!$A$5:$B$8,2,FALSE)*H52/100)</f>
      </c>
      <c r="J52" s="77"/>
      <c r="K52" s="21"/>
      <c r="L52" s="209">
        <f>IF(OR($D52="",K52=""),"",VLOOKUP($D52,Maxima!$A$5:$B$8,2,FALSE)*K52/100)</f>
      </c>
      <c r="M52" s="77"/>
      <c r="N52" s="21"/>
      <c r="O52" s="209">
        <f>IF(OR($D52="",N52=""),"",VLOOKUP($D52,Maxima!$A$5:$B$8,2,FALSE)*N52/100)</f>
      </c>
      <c r="P52" s="77"/>
      <c r="Q52" s="213">
        <f t="shared" si="0"/>
        <v>0</v>
      </c>
      <c r="R52" s="13"/>
      <c r="S52" s="13"/>
    </row>
    <row r="53" spans="1:19" ht="12.75">
      <c r="A53" s="12"/>
      <c r="B53" s="27"/>
      <c r="C53" s="108"/>
      <c r="D53" s="200"/>
      <c r="E53" s="21"/>
      <c r="F53" s="209">
        <f>IF(OR($D53="",E53=""),"",VLOOKUP($D53,Maxima!$A$5:$B$8,2,FALSE)*E53/100)</f>
      </c>
      <c r="G53" s="77"/>
      <c r="H53" s="21"/>
      <c r="I53" s="209">
        <f>IF(OR($D53="",H53=""),"",VLOOKUP($D53,Maxima!$A$5:$B$8,2,FALSE)*H53/100)</f>
      </c>
      <c r="J53" s="77"/>
      <c r="K53" s="21"/>
      <c r="L53" s="209">
        <f>IF(OR($D53="",K53=""),"",VLOOKUP($D53,Maxima!$A$5:$B$8,2,FALSE)*K53/100)</f>
      </c>
      <c r="M53" s="77"/>
      <c r="N53" s="21"/>
      <c r="O53" s="209">
        <f>IF(OR($D53="",N53=""),"",VLOOKUP($D53,Maxima!$A$5:$B$8,2,FALSE)*N53/100)</f>
      </c>
      <c r="P53" s="77"/>
      <c r="Q53" s="213">
        <f t="shared" si="0"/>
        <v>0</v>
      </c>
      <c r="R53" s="13"/>
      <c r="S53" s="13"/>
    </row>
    <row r="54" spans="1:19" ht="12.75">
      <c r="A54" s="12"/>
      <c r="B54" s="27"/>
      <c r="C54" s="108"/>
      <c r="D54" s="200"/>
      <c r="E54" s="21"/>
      <c r="F54" s="209">
        <f>IF(OR($D54="",E54=""),"",VLOOKUP($D54,Maxima!$A$5:$B$8,2,FALSE)*E54/100)</f>
      </c>
      <c r="G54" s="77"/>
      <c r="H54" s="21"/>
      <c r="I54" s="209">
        <f>IF(OR($D54="",H54=""),"",VLOOKUP($D54,Maxima!$A$5:$B$8,2,FALSE)*H54/100)</f>
      </c>
      <c r="J54" s="77"/>
      <c r="K54" s="21"/>
      <c r="L54" s="209">
        <f>IF(OR($D54="",K54=""),"",VLOOKUP($D54,Maxima!$A$5:$B$8,2,FALSE)*K54/100)</f>
      </c>
      <c r="M54" s="77"/>
      <c r="N54" s="21"/>
      <c r="O54" s="209">
        <f>IF(OR($D54="",N54=""),"",VLOOKUP($D54,Maxima!$A$5:$B$8,2,FALSE)*N54/100)</f>
      </c>
      <c r="P54" s="77"/>
      <c r="Q54" s="213">
        <f t="shared" si="0"/>
        <v>0</v>
      </c>
      <c r="R54" s="13"/>
      <c r="S54" s="13"/>
    </row>
    <row r="55" spans="1:19" ht="12.75">
      <c r="A55" s="12"/>
      <c r="B55" s="27"/>
      <c r="C55" s="108"/>
      <c r="D55" s="200"/>
      <c r="E55" s="21"/>
      <c r="F55" s="209">
        <f>IF(OR($D55="",E55=""),"",VLOOKUP($D55,Maxima!$A$5:$B$8,2,FALSE)*E55/100)</f>
      </c>
      <c r="G55" s="77"/>
      <c r="H55" s="21"/>
      <c r="I55" s="209">
        <f>IF(OR($D55="",H55=""),"",VLOOKUP($D55,Maxima!$A$5:$B$8,2,FALSE)*H55/100)</f>
      </c>
      <c r="J55" s="77"/>
      <c r="K55" s="21"/>
      <c r="L55" s="209">
        <f>IF(OR($D55="",K55=""),"",VLOOKUP($D55,Maxima!$A$5:$B$8,2,FALSE)*K55/100)</f>
      </c>
      <c r="M55" s="77"/>
      <c r="N55" s="21"/>
      <c r="O55" s="209">
        <f>IF(OR($D55="",N55=""),"",VLOOKUP($D55,Maxima!$A$5:$B$8,2,FALSE)*N55/100)</f>
      </c>
      <c r="P55" s="77"/>
      <c r="Q55" s="213">
        <f t="shared" si="0"/>
        <v>0</v>
      </c>
      <c r="R55" s="13"/>
      <c r="S55" s="13"/>
    </row>
    <row r="56" spans="1:19" ht="12.75">
      <c r="A56" s="12"/>
      <c r="B56" s="27"/>
      <c r="C56" s="108"/>
      <c r="D56" s="200"/>
      <c r="E56" s="21"/>
      <c r="F56" s="209">
        <f>IF(OR($D56="",E56=""),"",VLOOKUP($D56,Maxima!$A$5:$B$8,2,FALSE)*E56/100)</f>
      </c>
      <c r="G56" s="77"/>
      <c r="H56" s="21"/>
      <c r="I56" s="209">
        <f>IF(OR($D56="",H56=""),"",VLOOKUP($D56,Maxima!$A$5:$B$8,2,FALSE)*H56/100)</f>
      </c>
      <c r="J56" s="77"/>
      <c r="K56" s="21"/>
      <c r="L56" s="209">
        <f>IF(OR($D56="",K56=""),"",VLOOKUP($D56,Maxima!$A$5:$B$8,2,FALSE)*K56/100)</f>
      </c>
      <c r="M56" s="77"/>
      <c r="N56" s="21"/>
      <c r="O56" s="209">
        <f>IF(OR($D56="",N56=""),"",VLOOKUP($D56,Maxima!$A$5:$B$8,2,FALSE)*N56/100)</f>
      </c>
      <c r="P56" s="77"/>
      <c r="Q56" s="213">
        <f t="shared" si="0"/>
        <v>0</v>
      </c>
      <c r="R56" s="13"/>
      <c r="S56" s="13"/>
    </row>
    <row r="57" spans="1:19" ht="12.75">
      <c r="A57" s="12"/>
      <c r="B57" s="27"/>
      <c r="C57" s="108"/>
      <c r="D57" s="200"/>
      <c r="E57" s="21"/>
      <c r="F57" s="209">
        <f>IF(OR($D57="",E57=""),"",VLOOKUP($D57,Maxima!$A$5:$B$8,2,FALSE)*E57/100)</f>
      </c>
      <c r="G57" s="77"/>
      <c r="H57" s="21"/>
      <c r="I57" s="209">
        <f>IF(OR($D57="",H57=""),"",VLOOKUP($D57,Maxima!$A$5:$B$8,2,FALSE)*H57/100)</f>
      </c>
      <c r="J57" s="77"/>
      <c r="K57" s="21"/>
      <c r="L57" s="209">
        <f>IF(OR($D57="",K57=""),"",VLOOKUP($D57,Maxima!$A$5:$B$8,2,FALSE)*K57/100)</f>
      </c>
      <c r="M57" s="77"/>
      <c r="N57" s="21"/>
      <c r="O57" s="209">
        <f>IF(OR($D57="",N57=""),"",VLOOKUP($D57,Maxima!$A$5:$B$8,2,FALSE)*N57/100)</f>
      </c>
      <c r="P57" s="77"/>
      <c r="Q57" s="213">
        <f t="shared" si="0"/>
        <v>0</v>
      </c>
      <c r="R57" s="13"/>
      <c r="S57" s="13"/>
    </row>
    <row r="58" spans="1:19" ht="12.75">
      <c r="A58" s="12"/>
      <c r="B58" s="27"/>
      <c r="C58" s="108"/>
      <c r="D58" s="200"/>
      <c r="E58" s="21"/>
      <c r="F58" s="209">
        <f>IF(OR($D58="",E58=""),"",VLOOKUP($D58,Maxima!$A$5:$B$8,2,FALSE)*E58/100)</f>
      </c>
      <c r="G58" s="77"/>
      <c r="H58" s="21"/>
      <c r="I58" s="209">
        <f>IF(OR($D58="",H58=""),"",VLOOKUP($D58,Maxima!$A$5:$B$8,2,FALSE)*H58/100)</f>
      </c>
      <c r="J58" s="77"/>
      <c r="K58" s="21"/>
      <c r="L58" s="209">
        <f>IF(OR($D58="",K58=""),"",VLOOKUP($D58,Maxima!$A$5:$B$8,2,FALSE)*K58/100)</f>
      </c>
      <c r="M58" s="77"/>
      <c r="N58" s="21"/>
      <c r="O58" s="209">
        <f>IF(OR($D58="",N58=""),"",VLOOKUP($D58,Maxima!$A$5:$B$8,2,FALSE)*N58/100)</f>
      </c>
      <c r="P58" s="77"/>
      <c r="Q58" s="213">
        <f t="shared" si="0"/>
        <v>0</v>
      </c>
      <c r="R58" s="13"/>
      <c r="S58" s="13"/>
    </row>
    <row r="59" spans="1:19" ht="12.75">
      <c r="A59" s="12"/>
      <c r="B59" s="27"/>
      <c r="C59" s="108"/>
      <c r="D59" s="200"/>
      <c r="E59" s="21"/>
      <c r="F59" s="209">
        <f>IF(OR($D59="",E59=""),"",VLOOKUP($D59,Maxima!$A$5:$B$8,2,FALSE)*E59/100)</f>
      </c>
      <c r="G59" s="77"/>
      <c r="H59" s="21"/>
      <c r="I59" s="209">
        <f>IF(OR($D59="",H59=""),"",VLOOKUP($D59,Maxima!$A$5:$B$8,2,FALSE)*H59/100)</f>
      </c>
      <c r="J59" s="77"/>
      <c r="K59" s="21"/>
      <c r="L59" s="209">
        <f>IF(OR($D59="",K59=""),"",VLOOKUP($D59,Maxima!$A$5:$B$8,2,FALSE)*K59/100)</f>
      </c>
      <c r="M59" s="77"/>
      <c r="N59" s="21"/>
      <c r="O59" s="209">
        <f>IF(OR($D59="",N59=""),"",VLOOKUP($D59,Maxima!$A$5:$B$8,2,FALSE)*N59/100)</f>
      </c>
      <c r="P59" s="77"/>
      <c r="Q59" s="213">
        <f t="shared" si="0"/>
        <v>0</v>
      </c>
      <c r="R59" s="13"/>
      <c r="S59" s="13"/>
    </row>
    <row r="60" spans="1:19" ht="12.75">
      <c r="A60" s="12"/>
      <c r="B60" s="27"/>
      <c r="C60" s="108"/>
      <c r="D60" s="200"/>
      <c r="E60" s="21"/>
      <c r="F60" s="209">
        <f>IF(OR($D60="",E60=""),"",VLOOKUP($D60,Maxima!$A$5:$B$8,2,FALSE)*E60/100)</f>
      </c>
      <c r="G60" s="77"/>
      <c r="H60" s="21"/>
      <c r="I60" s="209">
        <f>IF(OR($D60="",H60=""),"",VLOOKUP($D60,Maxima!$A$5:$B$8,2,FALSE)*H60/100)</f>
      </c>
      <c r="J60" s="77"/>
      <c r="K60" s="21"/>
      <c r="L60" s="209">
        <f>IF(OR($D60="",K60=""),"",VLOOKUP($D60,Maxima!$A$5:$B$8,2,FALSE)*K60/100)</f>
      </c>
      <c r="M60" s="77"/>
      <c r="N60" s="21"/>
      <c r="O60" s="209">
        <f>IF(OR($D60="",N60=""),"",VLOOKUP($D60,Maxima!$A$5:$B$8,2,FALSE)*N60/100)</f>
      </c>
      <c r="P60" s="77"/>
      <c r="Q60" s="213">
        <f t="shared" si="0"/>
        <v>0</v>
      </c>
      <c r="R60" s="13"/>
      <c r="S60" s="13"/>
    </row>
    <row r="61" spans="2:19" ht="12.75">
      <c r="B61" s="27"/>
      <c r="C61" s="109"/>
      <c r="D61" s="200"/>
      <c r="E61" s="21"/>
      <c r="F61" s="209">
        <f>IF(OR($D61="",E61=""),"",VLOOKUP($D61,Maxima!$A$5:$B$8,2,FALSE)*E61/100)</f>
      </c>
      <c r="G61" s="77"/>
      <c r="H61" s="21"/>
      <c r="I61" s="209">
        <f>IF(OR($D61="",H61=""),"",VLOOKUP($D61,Maxima!$A$5:$B$8,2,FALSE)*H61/100)</f>
      </c>
      <c r="J61" s="77"/>
      <c r="K61" s="21"/>
      <c r="L61" s="209">
        <f>IF(OR($D61="",K61=""),"",VLOOKUP($D61,Maxima!$A$5:$B$8,2,FALSE)*K61/100)</f>
      </c>
      <c r="M61" s="77"/>
      <c r="N61" s="21"/>
      <c r="O61" s="209">
        <f>IF(OR($D61="",N61=""),"",VLOOKUP($D61,Maxima!$A$5:$B$8,2,FALSE)*N61/100)</f>
      </c>
      <c r="P61" s="77"/>
      <c r="Q61" s="213">
        <f t="shared" si="0"/>
        <v>0</v>
      </c>
      <c r="R61" s="13"/>
      <c r="S61" s="13"/>
    </row>
    <row r="62" spans="2:19" ht="12.75">
      <c r="B62" s="27"/>
      <c r="C62" s="108"/>
      <c r="D62" s="200"/>
      <c r="E62" s="21"/>
      <c r="F62" s="209">
        <f>IF(OR($D62="",E62=""),"",VLOOKUP($D62,Maxima!$A$5:$B$8,2,FALSE)*E62/100)</f>
      </c>
      <c r="G62" s="77"/>
      <c r="H62" s="21"/>
      <c r="I62" s="209">
        <f>IF(OR($D62="",H62=""),"",VLOOKUP($D62,Maxima!$A$5:$B$8,2,FALSE)*H62/100)</f>
      </c>
      <c r="J62" s="77"/>
      <c r="K62" s="21"/>
      <c r="L62" s="209">
        <f>IF(OR($D62="",K62=""),"",VLOOKUP($D62,Maxima!$A$5:$B$8,2,FALSE)*K62/100)</f>
      </c>
      <c r="M62" s="77"/>
      <c r="N62" s="21"/>
      <c r="O62" s="209">
        <f>IF(OR($D62="",N62=""),"",VLOOKUP($D62,Maxima!$A$5:$B$8,2,FALSE)*N62/100)</f>
      </c>
      <c r="P62" s="77"/>
      <c r="Q62" s="213">
        <f t="shared" si="0"/>
        <v>0</v>
      </c>
      <c r="R62" s="13"/>
      <c r="S62" s="13"/>
    </row>
    <row r="63" spans="2:19" ht="12.75">
      <c r="B63" s="27"/>
      <c r="C63" s="108"/>
      <c r="D63" s="200"/>
      <c r="E63" s="21"/>
      <c r="F63" s="209">
        <f>IF(OR($D63="",E63=""),"",VLOOKUP($D63,Maxima!$A$5:$B$8,2,FALSE)*E63/100)</f>
      </c>
      <c r="G63" s="77"/>
      <c r="H63" s="21"/>
      <c r="I63" s="209">
        <f>IF(OR($D63="",H63=""),"",VLOOKUP($D63,Maxima!$A$5:$B$8,2,FALSE)*H63/100)</f>
      </c>
      <c r="J63" s="77"/>
      <c r="K63" s="21"/>
      <c r="L63" s="209">
        <f>IF(OR($D63="",K63=""),"",VLOOKUP($D63,Maxima!$A$5:$B$8,2,FALSE)*K63/100)</f>
      </c>
      <c r="M63" s="77"/>
      <c r="N63" s="21"/>
      <c r="O63" s="209">
        <f>IF(OR($D63="",N63=""),"",VLOOKUP($D63,Maxima!$A$5:$B$8,2,FALSE)*N63/100)</f>
      </c>
      <c r="P63" s="77"/>
      <c r="Q63" s="213">
        <f t="shared" si="0"/>
        <v>0</v>
      </c>
      <c r="R63" s="13"/>
      <c r="S63" s="13"/>
    </row>
    <row r="64" spans="2:19" ht="12.75">
      <c r="B64" s="27"/>
      <c r="C64" s="20"/>
      <c r="D64" s="200"/>
      <c r="E64" s="21"/>
      <c r="F64" s="209">
        <f>IF(OR($D64="",E64=""),"",VLOOKUP($D64,Maxima!$A$5:$B$8,2,FALSE)*E64/100)</f>
      </c>
      <c r="G64" s="77"/>
      <c r="H64" s="21"/>
      <c r="I64" s="209">
        <f>IF(OR($D64="",H64=""),"",VLOOKUP($D64,Maxima!$A$5:$B$8,2,FALSE)*H64/100)</f>
      </c>
      <c r="J64" s="77"/>
      <c r="K64" s="21"/>
      <c r="L64" s="209">
        <f>IF(OR($D64="",K64=""),"",VLOOKUP($D64,Maxima!$A$5:$B$8,2,FALSE)*K64/100)</f>
      </c>
      <c r="M64" s="77"/>
      <c r="N64" s="21"/>
      <c r="O64" s="209">
        <f>IF(OR($D64="",N64=""),"",VLOOKUP($D64,Maxima!$A$5:$B$8,2,FALSE)*N64/100)</f>
      </c>
      <c r="P64" s="77"/>
      <c r="Q64" s="213">
        <f t="shared" si="0"/>
        <v>0</v>
      </c>
      <c r="R64" s="13"/>
      <c r="S64" s="13"/>
    </row>
    <row r="65" spans="1:19" ht="12.75">
      <c r="A65" s="12"/>
      <c r="B65" s="27"/>
      <c r="C65" s="108"/>
      <c r="D65" s="200"/>
      <c r="E65" s="21"/>
      <c r="F65" s="209">
        <f>IF(OR($D65="",E65=""),"",VLOOKUP($D65,Maxima!$A$5:$B$8,2,FALSE)*E65/100)</f>
      </c>
      <c r="G65" s="77"/>
      <c r="H65" s="21"/>
      <c r="I65" s="209">
        <f>IF(OR($D65="",H65=""),"",VLOOKUP($D65,Maxima!$A$5:$B$8,2,FALSE)*H65/100)</f>
      </c>
      <c r="J65" s="77"/>
      <c r="K65" s="21"/>
      <c r="L65" s="209">
        <f>IF(OR($D65="",K65=""),"",VLOOKUP($D65,Maxima!$A$5:$B$8,2,FALSE)*K65/100)</f>
      </c>
      <c r="M65" s="77"/>
      <c r="N65" s="21"/>
      <c r="O65" s="209">
        <f>IF(OR($D65="",N65=""),"",VLOOKUP($D65,Maxima!$A$5:$B$8,2,FALSE)*N65/100)</f>
      </c>
      <c r="P65" s="77"/>
      <c r="Q65" s="213">
        <f t="shared" si="0"/>
        <v>0</v>
      </c>
      <c r="R65" s="13"/>
      <c r="S65" s="13"/>
    </row>
    <row r="66" spans="2:19" ht="12.75">
      <c r="B66" s="28"/>
      <c r="C66" s="109"/>
      <c r="D66" s="200"/>
      <c r="E66" s="21"/>
      <c r="F66" s="209">
        <f>IF(OR($D66="",E66=""),"",VLOOKUP($D66,Maxima!$A$5:$B$8,2,FALSE)*E66/100)</f>
      </c>
      <c r="G66" s="77"/>
      <c r="H66" s="21"/>
      <c r="I66" s="209">
        <f>IF(OR($D66="",H66=""),"",VLOOKUP($D66,Maxima!$A$5:$B$8,2,FALSE)*H66/100)</f>
      </c>
      <c r="J66" s="77"/>
      <c r="K66" s="21"/>
      <c r="L66" s="209">
        <f>IF(OR($D66="",K66=""),"",VLOOKUP($D66,Maxima!$A$5:$B$8,2,FALSE)*K66/100)</f>
      </c>
      <c r="M66" s="77"/>
      <c r="N66" s="21"/>
      <c r="O66" s="209">
        <f>IF(OR($D66="",N66=""),"",VLOOKUP($D66,Maxima!$A$5:$B$8,2,FALSE)*N66/100)</f>
      </c>
      <c r="P66" s="77"/>
      <c r="Q66" s="213">
        <f t="shared" si="0"/>
        <v>0</v>
      </c>
      <c r="R66" s="13"/>
      <c r="S66" s="13"/>
    </row>
    <row r="67" spans="2:19" ht="12.75">
      <c r="B67" s="27"/>
      <c r="C67" s="109"/>
      <c r="D67" s="200"/>
      <c r="E67" s="21"/>
      <c r="F67" s="209">
        <f>IF(OR($D67="",E67=""),"",VLOOKUP($D67,Maxima!$A$5:$B$8,2,FALSE)*E67/100)</f>
      </c>
      <c r="G67" s="77"/>
      <c r="H67" s="21"/>
      <c r="I67" s="209">
        <f>IF(OR($D67="",H67=""),"",VLOOKUP($D67,Maxima!$A$5:$B$8,2,FALSE)*H67/100)</f>
      </c>
      <c r="J67" s="77"/>
      <c r="K67" s="21"/>
      <c r="L67" s="209">
        <f>IF(OR($D67="",K67=""),"",VLOOKUP($D67,Maxima!$A$5:$B$8,2,FALSE)*K67/100)</f>
      </c>
      <c r="M67" s="77"/>
      <c r="N67" s="21"/>
      <c r="O67" s="209">
        <f>IF(OR($D67="",N67=""),"",VLOOKUP($D67,Maxima!$A$5:$B$8,2,FALSE)*N67/100)</f>
      </c>
      <c r="P67" s="77"/>
      <c r="Q67" s="213">
        <f t="shared" si="0"/>
        <v>0</v>
      </c>
      <c r="R67" s="13"/>
      <c r="S67" s="13"/>
    </row>
    <row r="68" spans="2:19" ht="13.5" thickBot="1">
      <c r="B68" s="29"/>
      <c r="C68" s="30"/>
      <c r="D68" s="201"/>
      <c r="E68" s="31"/>
      <c r="F68" s="210">
        <f>IF(OR($D68="",E68=""),"",VLOOKUP($D68,Maxima!$A$5:$B$8,2,FALSE)*E68/100)</f>
      </c>
      <c r="G68" s="78"/>
      <c r="H68" s="31"/>
      <c r="I68" s="210">
        <f>IF(OR($D68="",H68=""),"",VLOOKUP($D68,Maxima!$A$5:$B$8,2,FALSE)*H68/100)</f>
      </c>
      <c r="J68" s="78"/>
      <c r="K68" s="31"/>
      <c r="L68" s="210">
        <f>IF(OR($D68="",K68=""),"",VLOOKUP($D68,Maxima!$A$5:$B$8,2,FALSE)*K68/100)</f>
      </c>
      <c r="M68" s="78"/>
      <c r="N68" s="31"/>
      <c r="O68" s="210">
        <f>IF(OR($D68="",N68=""),"",VLOOKUP($D68,Maxima!$A$5:$B$8,2,FALSE)*N68/100)</f>
      </c>
      <c r="P68" s="78"/>
      <c r="Q68" s="214">
        <f t="shared" si="0"/>
        <v>0</v>
      </c>
      <c r="R68" s="13"/>
      <c r="S68" s="13"/>
    </row>
    <row r="69" spans="2:21" ht="30.75" customHeight="1" thickBot="1">
      <c r="B69" s="13"/>
      <c r="C69" s="13"/>
      <c r="D69" s="47" t="s">
        <v>62</v>
      </c>
      <c r="E69" s="137"/>
      <c r="F69" s="16"/>
      <c r="G69" s="211">
        <f>SUM(G14:G68)</f>
        <v>0</v>
      </c>
      <c r="H69" s="137"/>
      <c r="I69" s="16"/>
      <c r="J69" s="211">
        <f>SUM(J14:J68)</f>
        <v>0</v>
      </c>
      <c r="K69" s="137"/>
      <c r="L69" s="16"/>
      <c r="M69" s="211">
        <f>SUM(M14:M68)</f>
        <v>0</v>
      </c>
      <c r="N69" s="137"/>
      <c r="O69" s="16"/>
      <c r="P69" s="211">
        <f>SUM(P14:P68)</f>
        <v>0</v>
      </c>
      <c r="Q69" s="211">
        <f>SUM(Q14:Q68)</f>
        <v>0</v>
      </c>
      <c r="R69" s="328"/>
      <c r="S69" s="329"/>
      <c r="T69" s="13"/>
      <c r="U69" s="13"/>
    </row>
    <row r="70" spans="1:13" ht="12.75">
      <c r="A70" s="183"/>
      <c r="B70" s="184"/>
      <c r="C70" s="184"/>
      <c r="D70" s="184"/>
      <c r="E70" s="184"/>
      <c r="F70" s="184"/>
      <c r="G70" s="184"/>
      <c r="H70" s="184"/>
      <c r="I70" s="185"/>
      <c r="J70" s="184"/>
      <c r="K70" s="184"/>
      <c r="L70" s="49"/>
      <c r="M70" s="140"/>
    </row>
    <row r="71" spans="1:13" ht="12.75">
      <c r="A71" s="186"/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42"/>
      <c r="M71" s="142"/>
    </row>
    <row r="72" spans="1:3" ht="12.75">
      <c r="A72" s="127" t="s">
        <v>9</v>
      </c>
      <c r="B72" s="128" t="s">
        <v>117</v>
      </c>
      <c r="C72" s="143"/>
    </row>
    <row r="73" spans="2:11" ht="38.25" customHeight="1" thickBot="1">
      <c r="B73" s="361" t="s">
        <v>118</v>
      </c>
      <c r="C73" s="361"/>
      <c r="D73" s="361"/>
      <c r="E73" s="361"/>
      <c r="F73" s="361"/>
      <c r="G73" s="361"/>
      <c r="K73" s="17"/>
    </row>
    <row r="74" spans="2:12" ht="32.25" customHeight="1" thickBot="1">
      <c r="B74" s="188"/>
      <c r="I74" s="76" t="s">
        <v>67</v>
      </c>
      <c r="J74" s="76" t="s">
        <v>68</v>
      </c>
      <c r="K74" s="76" t="s">
        <v>69</v>
      </c>
      <c r="L74" s="76" t="s">
        <v>70</v>
      </c>
    </row>
    <row r="75" spans="2:15" ht="30" customHeight="1">
      <c r="B75" s="359" t="s">
        <v>133</v>
      </c>
      <c r="C75" s="370" t="s">
        <v>35</v>
      </c>
      <c r="D75" s="371"/>
      <c r="E75" s="371"/>
      <c r="F75" s="372"/>
      <c r="G75" s="348" t="s">
        <v>120</v>
      </c>
      <c r="H75" s="349"/>
      <c r="I75" s="346" t="s">
        <v>115</v>
      </c>
      <c r="J75" s="346" t="s">
        <v>115</v>
      </c>
      <c r="K75" s="346" t="s">
        <v>115</v>
      </c>
      <c r="L75" s="346" t="s">
        <v>115</v>
      </c>
      <c r="M75" s="357" t="s">
        <v>119</v>
      </c>
      <c r="O75" s="15"/>
    </row>
    <row r="76" spans="2:15" ht="24" customHeight="1" thickBot="1">
      <c r="B76" s="360"/>
      <c r="C76" s="373"/>
      <c r="D76" s="374"/>
      <c r="E76" s="374"/>
      <c r="F76" s="375"/>
      <c r="G76" s="350"/>
      <c r="H76" s="351"/>
      <c r="I76" s="347"/>
      <c r="J76" s="347"/>
      <c r="K76" s="347"/>
      <c r="L76" s="347"/>
      <c r="M76" s="358"/>
      <c r="O76" s="15"/>
    </row>
    <row r="77" spans="2:15" ht="49.5" customHeight="1">
      <c r="B77" s="52"/>
      <c r="C77" s="339"/>
      <c r="D77" s="340"/>
      <c r="E77" s="340"/>
      <c r="F77" s="369"/>
      <c r="G77" s="352"/>
      <c r="H77" s="353"/>
      <c r="I77" s="282"/>
      <c r="J77" s="283"/>
      <c r="K77" s="283"/>
      <c r="L77" s="283"/>
      <c r="M77" s="215">
        <f>I77+J77+K77+L77</f>
        <v>0</v>
      </c>
      <c r="O77" s="7"/>
    </row>
    <row r="78" spans="2:15" ht="49.5" customHeight="1">
      <c r="B78" s="27"/>
      <c r="C78" s="319"/>
      <c r="D78" s="320"/>
      <c r="E78" s="320"/>
      <c r="F78" s="321"/>
      <c r="G78" s="334"/>
      <c r="H78" s="335"/>
      <c r="I78" s="284"/>
      <c r="J78" s="285"/>
      <c r="K78" s="285"/>
      <c r="L78" s="285"/>
      <c r="M78" s="216">
        <f aca="true" t="shared" si="1" ref="M78:M90">I78+J78+K78+L78</f>
        <v>0</v>
      </c>
      <c r="O78" s="7"/>
    </row>
    <row r="79" spans="2:15" ht="49.5" customHeight="1">
      <c r="B79" s="27"/>
      <c r="C79" s="319"/>
      <c r="D79" s="320"/>
      <c r="E79" s="320"/>
      <c r="F79" s="321"/>
      <c r="G79" s="334"/>
      <c r="H79" s="335"/>
      <c r="I79" s="284"/>
      <c r="J79" s="285"/>
      <c r="K79" s="285"/>
      <c r="L79" s="285"/>
      <c r="M79" s="216">
        <f t="shared" si="1"/>
        <v>0</v>
      </c>
      <c r="O79" s="7"/>
    </row>
    <row r="80" spans="2:15" ht="49.5" customHeight="1">
      <c r="B80" s="27"/>
      <c r="C80" s="319"/>
      <c r="D80" s="320"/>
      <c r="E80" s="320"/>
      <c r="F80" s="321"/>
      <c r="G80" s="334"/>
      <c r="H80" s="335"/>
      <c r="I80" s="284"/>
      <c r="J80" s="285"/>
      <c r="K80" s="285"/>
      <c r="L80" s="285"/>
      <c r="M80" s="216">
        <f t="shared" si="1"/>
        <v>0</v>
      </c>
      <c r="O80" s="7"/>
    </row>
    <row r="81" spans="2:15" ht="49.5" customHeight="1">
      <c r="B81" s="27"/>
      <c r="C81" s="319"/>
      <c r="D81" s="320"/>
      <c r="E81" s="320"/>
      <c r="F81" s="321"/>
      <c r="G81" s="334"/>
      <c r="H81" s="335"/>
      <c r="I81" s="284"/>
      <c r="J81" s="285"/>
      <c r="K81" s="285"/>
      <c r="L81" s="285"/>
      <c r="M81" s="216">
        <f t="shared" si="1"/>
        <v>0</v>
      </c>
      <c r="O81" s="7"/>
    </row>
    <row r="82" spans="2:15" ht="49.5" customHeight="1">
      <c r="B82" s="27"/>
      <c r="C82" s="319"/>
      <c r="D82" s="320"/>
      <c r="E82" s="320"/>
      <c r="F82" s="321"/>
      <c r="G82" s="334"/>
      <c r="H82" s="335"/>
      <c r="I82" s="284"/>
      <c r="J82" s="285"/>
      <c r="K82" s="285"/>
      <c r="L82" s="285"/>
      <c r="M82" s="216">
        <f t="shared" si="1"/>
        <v>0</v>
      </c>
      <c r="O82" s="7"/>
    </row>
    <row r="83" spans="2:15" ht="49.5" customHeight="1">
      <c r="B83" s="27"/>
      <c r="C83" s="319"/>
      <c r="D83" s="320"/>
      <c r="E83" s="320"/>
      <c r="F83" s="321"/>
      <c r="G83" s="334"/>
      <c r="H83" s="335"/>
      <c r="I83" s="284"/>
      <c r="J83" s="285"/>
      <c r="K83" s="285"/>
      <c r="L83" s="285"/>
      <c r="M83" s="216">
        <f t="shared" si="1"/>
        <v>0</v>
      </c>
      <c r="O83" s="7"/>
    </row>
    <row r="84" spans="2:15" ht="49.5" customHeight="1">
      <c r="B84" s="27"/>
      <c r="C84" s="319"/>
      <c r="D84" s="320"/>
      <c r="E84" s="320"/>
      <c r="F84" s="321"/>
      <c r="G84" s="334"/>
      <c r="H84" s="335"/>
      <c r="I84" s="284"/>
      <c r="J84" s="285"/>
      <c r="K84" s="285"/>
      <c r="L84" s="285"/>
      <c r="M84" s="216">
        <f t="shared" si="1"/>
        <v>0</v>
      </c>
      <c r="O84" s="7"/>
    </row>
    <row r="85" spans="2:15" ht="49.5" customHeight="1">
      <c r="B85" s="27"/>
      <c r="C85" s="319"/>
      <c r="D85" s="320"/>
      <c r="E85" s="320"/>
      <c r="F85" s="321"/>
      <c r="G85" s="334"/>
      <c r="H85" s="335"/>
      <c r="I85" s="284"/>
      <c r="J85" s="285"/>
      <c r="K85" s="285"/>
      <c r="L85" s="285"/>
      <c r="M85" s="216">
        <f t="shared" si="1"/>
        <v>0</v>
      </c>
      <c r="O85" s="7"/>
    </row>
    <row r="86" spans="2:15" ht="49.5" customHeight="1">
      <c r="B86" s="27"/>
      <c r="C86" s="319"/>
      <c r="D86" s="320"/>
      <c r="E86" s="320"/>
      <c r="F86" s="321"/>
      <c r="G86" s="334"/>
      <c r="H86" s="335"/>
      <c r="I86" s="284"/>
      <c r="J86" s="285"/>
      <c r="K86" s="285"/>
      <c r="L86" s="285"/>
      <c r="M86" s="216">
        <f t="shared" si="1"/>
        <v>0</v>
      </c>
      <c r="O86" s="7"/>
    </row>
    <row r="87" spans="2:15" ht="49.5" customHeight="1">
      <c r="B87" s="27"/>
      <c r="C87" s="319"/>
      <c r="D87" s="320"/>
      <c r="E87" s="320"/>
      <c r="F87" s="321"/>
      <c r="G87" s="334"/>
      <c r="H87" s="335"/>
      <c r="I87" s="284"/>
      <c r="J87" s="285"/>
      <c r="K87" s="285"/>
      <c r="L87" s="285"/>
      <c r="M87" s="216">
        <f t="shared" si="1"/>
        <v>0</v>
      </c>
      <c r="O87" s="7"/>
    </row>
    <row r="88" spans="2:15" ht="49.5" customHeight="1">
      <c r="B88" s="27"/>
      <c r="C88" s="319"/>
      <c r="D88" s="320"/>
      <c r="E88" s="320"/>
      <c r="F88" s="321"/>
      <c r="G88" s="334"/>
      <c r="H88" s="335"/>
      <c r="I88" s="284"/>
      <c r="J88" s="285"/>
      <c r="K88" s="285"/>
      <c r="L88" s="285"/>
      <c r="M88" s="216">
        <f t="shared" si="1"/>
        <v>0</v>
      </c>
      <c r="O88" s="7"/>
    </row>
    <row r="89" spans="2:15" ht="49.5" customHeight="1">
      <c r="B89" s="27"/>
      <c r="C89" s="319"/>
      <c r="D89" s="320"/>
      <c r="E89" s="320"/>
      <c r="F89" s="321"/>
      <c r="G89" s="334"/>
      <c r="H89" s="335"/>
      <c r="I89" s="284"/>
      <c r="J89" s="285"/>
      <c r="K89" s="285"/>
      <c r="L89" s="285"/>
      <c r="M89" s="216">
        <f t="shared" si="1"/>
        <v>0</v>
      </c>
      <c r="O89" s="7"/>
    </row>
    <row r="90" spans="2:15" ht="49.5" customHeight="1" thickBot="1">
      <c r="B90" s="29"/>
      <c r="C90" s="322"/>
      <c r="D90" s="323"/>
      <c r="E90" s="323"/>
      <c r="F90" s="324"/>
      <c r="G90" s="343"/>
      <c r="H90" s="344"/>
      <c r="I90" s="286"/>
      <c r="J90" s="287"/>
      <c r="K90" s="287"/>
      <c r="L90" s="287"/>
      <c r="M90" s="217">
        <f t="shared" si="1"/>
        <v>0</v>
      </c>
      <c r="O90" s="7"/>
    </row>
    <row r="91" spans="2:13" ht="42.75" customHeight="1" thickBot="1">
      <c r="B91" s="5"/>
      <c r="D91" s="345"/>
      <c r="E91" s="345"/>
      <c r="F91" s="345"/>
      <c r="G91" s="8"/>
      <c r="H91" s="75" t="s">
        <v>37</v>
      </c>
      <c r="I91" s="218">
        <f>SUM(I77:I90)</f>
        <v>0</v>
      </c>
      <c r="J91" s="218">
        <f>SUM(J77:J90)</f>
        <v>0</v>
      </c>
      <c r="K91" s="218">
        <f>SUM(K77:K90)</f>
        <v>0</v>
      </c>
      <c r="L91" s="218">
        <f>SUM(L77:L90)</f>
        <v>0</v>
      </c>
      <c r="M91" s="218">
        <f>SUM(M77:M90)</f>
        <v>0</v>
      </c>
    </row>
    <row r="92" ht="39" customHeight="1"/>
    <row r="93" spans="1:13" s="14" customFormat="1" ht="62.25" customHeight="1">
      <c r="A93" s="138"/>
      <c r="B93" s="49"/>
      <c r="C93" s="49"/>
      <c r="D93" s="49"/>
      <c r="E93" s="49"/>
      <c r="F93" s="49"/>
      <c r="G93" s="49"/>
      <c r="H93" s="49"/>
      <c r="I93" s="139"/>
      <c r="J93" s="49"/>
      <c r="K93" s="49"/>
      <c r="L93" s="49"/>
      <c r="M93" s="140"/>
    </row>
    <row r="94" spans="1:2" ht="12.75">
      <c r="A94" s="127" t="s">
        <v>8</v>
      </c>
      <c r="B94" s="128" t="s">
        <v>121</v>
      </c>
    </row>
    <row r="95" spans="1:2" ht="13.5" thickBot="1">
      <c r="A95" s="127"/>
      <c r="B95" s="128"/>
    </row>
    <row r="96" spans="7:19" ht="33" customHeight="1" thickBot="1">
      <c r="G96" s="76" t="s">
        <v>67</v>
      </c>
      <c r="H96" s="76" t="s">
        <v>68</v>
      </c>
      <c r="I96" s="76" t="s">
        <v>69</v>
      </c>
      <c r="J96" s="76" t="s">
        <v>70</v>
      </c>
      <c r="S96" s="14"/>
    </row>
    <row r="97" spans="2:20" ht="56.25" customHeight="1" thickBot="1">
      <c r="B97" s="118" t="s">
        <v>133</v>
      </c>
      <c r="C97" s="325" t="s">
        <v>35</v>
      </c>
      <c r="D97" s="326"/>
      <c r="E97" s="326"/>
      <c r="F97" s="327"/>
      <c r="G97" s="51" t="s">
        <v>115</v>
      </c>
      <c r="H97" s="51" t="s">
        <v>115</v>
      </c>
      <c r="I97" s="51" t="s">
        <v>115</v>
      </c>
      <c r="J97" s="51" t="s">
        <v>115</v>
      </c>
      <c r="K97" s="79" t="s">
        <v>122</v>
      </c>
      <c r="T97" s="14"/>
    </row>
    <row r="98" spans="2:20" ht="57.75" customHeight="1">
      <c r="B98" s="26"/>
      <c r="C98" s="319"/>
      <c r="D98" s="320"/>
      <c r="E98" s="320"/>
      <c r="F98" s="330"/>
      <c r="G98" s="59"/>
      <c r="H98" s="59"/>
      <c r="I98" s="60"/>
      <c r="J98" s="60"/>
      <c r="K98" s="219">
        <f>SUM(G98:J98)</f>
        <v>0</v>
      </c>
      <c r="T98" s="14"/>
    </row>
    <row r="99" spans="2:20" ht="57.75" customHeight="1">
      <c r="B99" s="27"/>
      <c r="C99" s="331"/>
      <c r="D99" s="332"/>
      <c r="E99" s="332"/>
      <c r="F99" s="333"/>
      <c r="G99" s="61"/>
      <c r="H99" s="61"/>
      <c r="I99" s="62"/>
      <c r="J99" s="62"/>
      <c r="K99" s="220">
        <f aca="true" t="shared" si="2" ref="K99:K109">SUM(G99:J99)</f>
        <v>0</v>
      </c>
      <c r="T99" s="14"/>
    </row>
    <row r="100" spans="2:20" ht="57.75" customHeight="1">
      <c r="B100" s="27"/>
      <c r="C100" s="331"/>
      <c r="D100" s="332"/>
      <c r="E100" s="332"/>
      <c r="F100" s="333"/>
      <c r="G100" s="61"/>
      <c r="H100" s="61"/>
      <c r="I100" s="62"/>
      <c r="J100" s="62"/>
      <c r="K100" s="220">
        <f t="shared" si="2"/>
        <v>0</v>
      </c>
      <c r="T100" s="14"/>
    </row>
    <row r="101" spans="2:20" ht="57.75" customHeight="1">
      <c r="B101" s="27"/>
      <c r="C101" s="331"/>
      <c r="D101" s="332"/>
      <c r="E101" s="332"/>
      <c r="F101" s="333"/>
      <c r="G101" s="61"/>
      <c r="H101" s="61"/>
      <c r="I101" s="62"/>
      <c r="J101" s="62"/>
      <c r="K101" s="220">
        <f t="shared" si="2"/>
        <v>0</v>
      </c>
      <c r="T101" s="14"/>
    </row>
    <row r="102" spans="2:20" ht="57.75" customHeight="1">
      <c r="B102" s="27"/>
      <c r="C102" s="331"/>
      <c r="D102" s="332"/>
      <c r="E102" s="332"/>
      <c r="F102" s="333"/>
      <c r="G102" s="61"/>
      <c r="H102" s="61"/>
      <c r="I102" s="62"/>
      <c r="J102" s="62"/>
      <c r="K102" s="220">
        <f t="shared" si="2"/>
        <v>0</v>
      </c>
      <c r="T102" s="14"/>
    </row>
    <row r="103" spans="2:20" ht="57.75" customHeight="1">
      <c r="B103" s="27"/>
      <c r="C103" s="331"/>
      <c r="D103" s="332"/>
      <c r="E103" s="332"/>
      <c r="F103" s="333"/>
      <c r="G103" s="61"/>
      <c r="H103" s="61"/>
      <c r="I103" s="62"/>
      <c r="J103" s="62"/>
      <c r="K103" s="220">
        <f t="shared" si="2"/>
        <v>0</v>
      </c>
      <c r="T103" s="14"/>
    </row>
    <row r="104" spans="2:20" ht="57.75" customHeight="1">
      <c r="B104" s="27"/>
      <c r="C104" s="331"/>
      <c r="D104" s="332"/>
      <c r="E104" s="332"/>
      <c r="F104" s="333"/>
      <c r="G104" s="61"/>
      <c r="H104" s="61"/>
      <c r="I104" s="62"/>
      <c r="J104" s="62"/>
      <c r="K104" s="220">
        <f t="shared" si="2"/>
        <v>0</v>
      </c>
      <c r="T104" s="14"/>
    </row>
    <row r="105" spans="2:20" ht="57.75" customHeight="1">
      <c r="B105" s="27"/>
      <c r="C105" s="331"/>
      <c r="D105" s="332"/>
      <c r="E105" s="332"/>
      <c r="F105" s="333"/>
      <c r="G105" s="61"/>
      <c r="H105" s="61"/>
      <c r="I105" s="62"/>
      <c r="J105" s="62"/>
      <c r="K105" s="220">
        <f t="shared" si="2"/>
        <v>0</v>
      </c>
      <c r="T105" s="14"/>
    </row>
    <row r="106" spans="2:20" ht="57.75" customHeight="1">
      <c r="B106" s="27"/>
      <c r="C106" s="331"/>
      <c r="D106" s="332"/>
      <c r="E106" s="332"/>
      <c r="F106" s="333"/>
      <c r="G106" s="61"/>
      <c r="H106" s="61"/>
      <c r="I106" s="62"/>
      <c r="J106" s="62"/>
      <c r="K106" s="220">
        <f t="shared" si="2"/>
        <v>0</v>
      </c>
      <c r="T106" s="14"/>
    </row>
    <row r="107" spans="2:20" ht="57.75" customHeight="1">
      <c r="B107" s="27"/>
      <c r="C107" s="331"/>
      <c r="D107" s="332"/>
      <c r="E107" s="332"/>
      <c r="F107" s="333"/>
      <c r="G107" s="61"/>
      <c r="H107" s="61"/>
      <c r="I107" s="62"/>
      <c r="J107" s="62"/>
      <c r="K107" s="220">
        <f t="shared" si="2"/>
        <v>0</v>
      </c>
      <c r="T107" s="14"/>
    </row>
    <row r="108" spans="2:11" ht="57.75" customHeight="1">
      <c r="B108" s="27"/>
      <c r="C108" s="331"/>
      <c r="D108" s="332"/>
      <c r="E108" s="332"/>
      <c r="F108" s="333"/>
      <c r="G108" s="61"/>
      <c r="H108" s="61"/>
      <c r="I108" s="62"/>
      <c r="J108" s="62"/>
      <c r="K108" s="220">
        <f t="shared" si="2"/>
        <v>0</v>
      </c>
    </row>
    <row r="109" spans="2:11" ht="57.75" customHeight="1" thickBot="1">
      <c r="B109" s="29"/>
      <c r="C109" s="336"/>
      <c r="D109" s="337"/>
      <c r="E109" s="337"/>
      <c r="F109" s="338"/>
      <c r="G109" s="63"/>
      <c r="H109" s="63"/>
      <c r="I109" s="64"/>
      <c r="J109" s="64"/>
      <c r="K109" s="73">
        <f t="shared" si="2"/>
        <v>0</v>
      </c>
    </row>
    <row r="110" spans="2:11" ht="41.25" customHeight="1" thickBot="1">
      <c r="B110" s="5"/>
      <c r="D110" s="345" t="s">
        <v>38</v>
      </c>
      <c r="E110" s="345"/>
      <c r="F110" s="345"/>
      <c r="G110" s="221">
        <f>SUM(G98:G109)</f>
        <v>0</v>
      </c>
      <c r="H110" s="221">
        <f>SUM(H98:H109)</f>
        <v>0</v>
      </c>
      <c r="I110" s="222">
        <f>SUM(I98:I109)</f>
        <v>0</v>
      </c>
      <c r="J110" s="222">
        <f>SUM(J98:J109)</f>
        <v>0</v>
      </c>
      <c r="K110" s="221">
        <f>SUM(K98:K109)</f>
        <v>0</v>
      </c>
    </row>
    <row r="112" spans="1:2" ht="12.75">
      <c r="A112" s="127" t="s">
        <v>31</v>
      </c>
      <c r="B112" s="128" t="s">
        <v>123</v>
      </c>
    </row>
    <row r="113" spans="5:6" ht="13.5" thickBot="1">
      <c r="E113" s="3"/>
      <c r="F113" s="4"/>
    </row>
    <row r="114" spans="7:19" ht="33" customHeight="1" thickBot="1">
      <c r="G114" s="76" t="s">
        <v>67</v>
      </c>
      <c r="H114" s="76" t="s">
        <v>68</v>
      </c>
      <c r="I114" s="76" t="s">
        <v>69</v>
      </c>
      <c r="J114" s="76" t="s">
        <v>70</v>
      </c>
      <c r="S114" s="14"/>
    </row>
    <row r="115" spans="2:20" ht="56.25" customHeight="1" thickBot="1">
      <c r="B115" s="118" t="s">
        <v>133</v>
      </c>
      <c r="C115" s="325" t="s">
        <v>35</v>
      </c>
      <c r="D115" s="326"/>
      <c r="E115" s="326"/>
      <c r="F115" s="327"/>
      <c r="G115" s="51" t="s">
        <v>115</v>
      </c>
      <c r="H115" s="51" t="s">
        <v>115</v>
      </c>
      <c r="I115" s="51" t="s">
        <v>115</v>
      </c>
      <c r="J115" s="51" t="s">
        <v>115</v>
      </c>
      <c r="K115" s="79" t="s">
        <v>124</v>
      </c>
      <c r="T115" s="14"/>
    </row>
    <row r="116" spans="2:11" ht="57.75" customHeight="1">
      <c r="B116" s="65"/>
      <c r="C116" s="339"/>
      <c r="D116" s="340"/>
      <c r="E116" s="340"/>
      <c r="F116" s="341"/>
      <c r="G116" s="66"/>
      <c r="H116" s="66"/>
      <c r="I116" s="67"/>
      <c r="J116" s="67"/>
      <c r="K116" s="71">
        <f>SUM(G116:J116)</f>
        <v>0</v>
      </c>
    </row>
    <row r="117" spans="2:11" ht="57.75" customHeight="1">
      <c r="B117" s="27"/>
      <c r="C117" s="331"/>
      <c r="D117" s="332"/>
      <c r="E117" s="332"/>
      <c r="F117" s="333"/>
      <c r="G117" s="61"/>
      <c r="H117" s="61"/>
      <c r="I117" s="62"/>
      <c r="J117" s="62"/>
      <c r="K117" s="220">
        <f aca="true" t="shared" si="3" ref="K117:K129">SUM(G117:J117)</f>
        <v>0</v>
      </c>
    </row>
    <row r="118" spans="2:11" ht="57.75" customHeight="1">
      <c r="B118" s="27"/>
      <c r="C118" s="331"/>
      <c r="D118" s="332"/>
      <c r="E118" s="332"/>
      <c r="F118" s="333"/>
      <c r="G118" s="61"/>
      <c r="H118" s="61"/>
      <c r="I118" s="62"/>
      <c r="J118" s="62"/>
      <c r="K118" s="220">
        <f t="shared" si="3"/>
        <v>0</v>
      </c>
    </row>
    <row r="119" spans="2:11" ht="57.75" customHeight="1">
      <c r="B119" s="27"/>
      <c r="C119" s="331"/>
      <c r="D119" s="332"/>
      <c r="E119" s="332"/>
      <c r="F119" s="333"/>
      <c r="G119" s="61"/>
      <c r="H119" s="61"/>
      <c r="I119" s="62"/>
      <c r="J119" s="62"/>
      <c r="K119" s="220">
        <f t="shared" si="3"/>
        <v>0</v>
      </c>
    </row>
    <row r="120" spans="2:11" ht="57.75" customHeight="1">
      <c r="B120" s="27"/>
      <c r="C120" s="331"/>
      <c r="D120" s="332"/>
      <c r="E120" s="332"/>
      <c r="F120" s="333"/>
      <c r="G120" s="61"/>
      <c r="H120" s="61"/>
      <c r="I120" s="62"/>
      <c r="J120" s="62"/>
      <c r="K120" s="220">
        <f t="shared" si="3"/>
        <v>0</v>
      </c>
    </row>
    <row r="121" spans="2:11" ht="57.75" customHeight="1">
      <c r="B121" s="27"/>
      <c r="C121" s="331"/>
      <c r="D121" s="332"/>
      <c r="E121" s="332"/>
      <c r="F121" s="333"/>
      <c r="G121" s="61"/>
      <c r="H121" s="61"/>
      <c r="I121" s="62"/>
      <c r="J121" s="62"/>
      <c r="K121" s="220">
        <f t="shared" si="3"/>
        <v>0</v>
      </c>
    </row>
    <row r="122" spans="2:11" ht="57.75" customHeight="1">
      <c r="B122" s="27"/>
      <c r="C122" s="331"/>
      <c r="D122" s="332"/>
      <c r="E122" s="332"/>
      <c r="F122" s="333"/>
      <c r="G122" s="61"/>
      <c r="H122" s="61"/>
      <c r="I122" s="62"/>
      <c r="J122" s="62"/>
      <c r="K122" s="220">
        <f t="shared" si="3"/>
        <v>0</v>
      </c>
    </row>
    <row r="123" spans="2:11" ht="57.75" customHeight="1">
      <c r="B123" s="27"/>
      <c r="C123" s="331"/>
      <c r="D123" s="332"/>
      <c r="E123" s="332"/>
      <c r="F123" s="333"/>
      <c r="G123" s="61"/>
      <c r="H123" s="61"/>
      <c r="I123" s="62"/>
      <c r="J123" s="62"/>
      <c r="K123" s="220">
        <f t="shared" si="3"/>
        <v>0</v>
      </c>
    </row>
    <row r="124" spans="2:11" ht="57.75" customHeight="1">
      <c r="B124" s="27"/>
      <c r="C124" s="331"/>
      <c r="D124" s="332"/>
      <c r="E124" s="332"/>
      <c r="F124" s="333"/>
      <c r="G124" s="61"/>
      <c r="H124" s="61"/>
      <c r="I124" s="62"/>
      <c r="J124" s="62"/>
      <c r="K124" s="220">
        <f t="shared" si="3"/>
        <v>0</v>
      </c>
    </row>
    <row r="125" spans="2:11" ht="57.75" customHeight="1">
      <c r="B125" s="27"/>
      <c r="C125" s="331"/>
      <c r="D125" s="332"/>
      <c r="E125" s="332"/>
      <c r="F125" s="333"/>
      <c r="G125" s="61"/>
      <c r="H125" s="61"/>
      <c r="I125" s="62"/>
      <c r="J125" s="62"/>
      <c r="K125" s="220">
        <f t="shared" si="3"/>
        <v>0</v>
      </c>
    </row>
    <row r="126" spans="2:11" ht="57.75" customHeight="1">
      <c r="B126" s="27"/>
      <c r="C126" s="331"/>
      <c r="D126" s="332"/>
      <c r="E126" s="332"/>
      <c r="F126" s="333"/>
      <c r="G126" s="61"/>
      <c r="H126" s="61"/>
      <c r="I126" s="62"/>
      <c r="J126" s="62"/>
      <c r="K126" s="220">
        <f t="shared" si="3"/>
        <v>0</v>
      </c>
    </row>
    <row r="127" spans="2:11" ht="57.75" customHeight="1">
      <c r="B127" s="27"/>
      <c r="C127" s="331"/>
      <c r="D127" s="332"/>
      <c r="E127" s="332"/>
      <c r="F127" s="333"/>
      <c r="G127" s="61"/>
      <c r="H127" s="61"/>
      <c r="I127" s="62"/>
      <c r="J127" s="62"/>
      <c r="K127" s="220">
        <f t="shared" si="3"/>
        <v>0</v>
      </c>
    </row>
    <row r="128" spans="2:11" ht="57.75" customHeight="1">
      <c r="B128" s="27"/>
      <c r="C128" s="331"/>
      <c r="D128" s="332"/>
      <c r="E128" s="332"/>
      <c r="F128" s="333"/>
      <c r="G128" s="61"/>
      <c r="H128" s="61"/>
      <c r="I128" s="62"/>
      <c r="J128" s="62"/>
      <c r="K128" s="220">
        <f t="shared" si="3"/>
        <v>0</v>
      </c>
    </row>
    <row r="129" spans="2:11" ht="57.75" customHeight="1" thickBot="1">
      <c r="B129" s="29"/>
      <c r="C129" s="342"/>
      <c r="D129" s="337"/>
      <c r="E129" s="337"/>
      <c r="F129" s="338"/>
      <c r="G129" s="63"/>
      <c r="H129" s="63"/>
      <c r="I129" s="64"/>
      <c r="J129" s="64"/>
      <c r="K129" s="73">
        <f t="shared" si="3"/>
        <v>0</v>
      </c>
    </row>
    <row r="130" spans="2:11" ht="38.25" customHeight="1" thickBot="1">
      <c r="B130" s="5"/>
      <c r="D130" s="345" t="s">
        <v>39</v>
      </c>
      <c r="E130" s="345"/>
      <c r="F130" s="345"/>
      <c r="G130" s="221">
        <f>SUM(G116:G129)</f>
        <v>0</v>
      </c>
      <c r="H130" s="221">
        <f>SUM(H116:H129)</f>
        <v>0</v>
      </c>
      <c r="I130" s="222">
        <f>SUM(I116:I129)</f>
        <v>0</v>
      </c>
      <c r="J130" s="222">
        <f>SUM(J116:J129)</f>
        <v>0</v>
      </c>
      <c r="K130" s="221">
        <f>SUM(K116:K129)</f>
        <v>0</v>
      </c>
    </row>
    <row r="131" ht="12.75">
      <c r="A131" s="12"/>
    </row>
    <row r="132" ht="12.75">
      <c r="A132" s="12"/>
    </row>
    <row r="133" spans="1:13" s="14" customFormat="1" ht="12.75">
      <c r="A133" s="138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</row>
    <row r="134" s="14" customFormat="1" ht="12.75">
      <c r="A134" s="120"/>
    </row>
    <row r="135" s="14" customFormat="1" ht="12.75">
      <c r="A135" s="120"/>
    </row>
    <row r="136" spans="1:2" ht="13.5" thickBot="1">
      <c r="A136" s="12" t="s">
        <v>7</v>
      </c>
      <c r="B136" s="154" t="s">
        <v>125</v>
      </c>
    </row>
    <row r="137" spans="5:14" ht="37.5" customHeight="1" thickBot="1">
      <c r="E137" s="80" t="s">
        <v>67</v>
      </c>
      <c r="F137" s="80" t="s">
        <v>68</v>
      </c>
      <c r="G137" s="81" t="s">
        <v>69</v>
      </c>
      <c r="H137" s="81" t="s">
        <v>70</v>
      </c>
      <c r="I137" s="80" t="s">
        <v>75</v>
      </c>
      <c r="K137" s="15"/>
      <c r="L137" s="15"/>
      <c r="M137" s="15"/>
      <c r="N137" s="15"/>
    </row>
    <row r="138" spans="2:9" ht="34.5" customHeight="1">
      <c r="B138" s="376" t="s">
        <v>23</v>
      </c>
      <c r="C138" s="376"/>
      <c r="E138" s="223">
        <f>G69</f>
        <v>0</v>
      </c>
      <c r="F138" s="223">
        <f>J69</f>
        <v>0</v>
      </c>
      <c r="G138" s="300">
        <f>M69</f>
        <v>0</v>
      </c>
      <c r="H138" s="300">
        <f>P69</f>
        <v>0</v>
      </c>
      <c r="I138" s="223">
        <f>SUM(E138:H138)</f>
        <v>0</v>
      </c>
    </row>
    <row r="139" spans="2:9" ht="34.5" customHeight="1">
      <c r="B139" s="376" t="s">
        <v>24</v>
      </c>
      <c r="C139" s="376"/>
      <c r="E139" s="223">
        <f>I91</f>
        <v>0</v>
      </c>
      <c r="F139" s="223">
        <f>J91</f>
        <v>0</v>
      </c>
      <c r="G139" s="223">
        <f>K91</f>
        <v>0</v>
      </c>
      <c r="H139" s="223">
        <f>L91</f>
        <v>0</v>
      </c>
      <c r="I139" s="223">
        <f>SUM(E139:H139)</f>
        <v>0</v>
      </c>
    </row>
    <row r="140" spans="2:9" ht="34.5" customHeight="1">
      <c r="B140" s="376" t="s">
        <v>47</v>
      </c>
      <c r="C140" s="376"/>
      <c r="E140" s="223">
        <f>G110</f>
        <v>0</v>
      </c>
      <c r="F140" s="223">
        <f>H110</f>
        <v>0</v>
      </c>
      <c r="G140" s="300">
        <f>I110</f>
        <v>0</v>
      </c>
      <c r="H140" s="300">
        <f>J110</f>
        <v>0</v>
      </c>
      <c r="I140" s="223">
        <f>SUM(E140:H140)</f>
        <v>0</v>
      </c>
    </row>
    <row r="141" spans="2:9" ht="34.5" customHeight="1" thickBot="1">
      <c r="B141" s="376" t="s">
        <v>25</v>
      </c>
      <c r="C141" s="376"/>
      <c r="E141" s="223">
        <f>G130</f>
        <v>0</v>
      </c>
      <c r="F141" s="223">
        <f>H130</f>
        <v>0</v>
      </c>
      <c r="G141" s="300">
        <f>I130</f>
        <v>0</v>
      </c>
      <c r="H141" s="300">
        <f>J130</f>
        <v>0</v>
      </c>
      <c r="I141" s="223">
        <f>SUM(E141:H141)</f>
        <v>0</v>
      </c>
    </row>
    <row r="142" spans="2:9" ht="34.5" customHeight="1" thickBot="1">
      <c r="B142" s="376" t="s">
        <v>125</v>
      </c>
      <c r="C142" s="376"/>
      <c r="E142" s="225">
        <f>SUM(E138:E141)</f>
        <v>0</v>
      </c>
      <c r="F142" s="225">
        <f>SUM(F138:F141)</f>
        <v>0</v>
      </c>
      <c r="G142" s="225">
        <f>SUM(G138:G141)</f>
        <v>0</v>
      </c>
      <c r="H142" s="225">
        <f>SUM(H138:H141)</f>
        <v>0</v>
      </c>
      <c r="I142" s="225">
        <f>SUM(I138:I141)</f>
        <v>0</v>
      </c>
    </row>
    <row r="143" spans="5:9" ht="12.75">
      <c r="E143" s="155"/>
      <c r="F143" s="155"/>
      <c r="G143" s="155"/>
      <c r="H143" s="155"/>
      <c r="I143" s="155"/>
    </row>
    <row r="144" spans="1:13" s="14" customFormat="1" ht="12.75">
      <c r="A144" s="138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</row>
    <row r="145" s="14" customFormat="1" ht="12.75">
      <c r="A145" s="120"/>
    </row>
    <row r="146" spans="1:9" s="14" customFormat="1" ht="12.75">
      <c r="A146" s="120"/>
      <c r="I146" s="7"/>
    </row>
    <row r="147" ht="12.75">
      <c r="I147" s="155"/>
    </row>
    <row r="148" spans="5:9" ht="12.75">
      <c r="E148" s="155"/>
      <c r="F148" s="155"/>
      <c r="G148" s="155"/>
      <c r="H148" s="155"/>
      <c r="I148" s="155"/>
    </row>
    <row r="149" spans="5:9" ht="12.75">
      <c r="E149" s="155"/>
      <c r="F149" s="155"/>
      <c r="G149" s="155"/>
      <c r="H149" s="155"/>
      <c r="I149" s="155"/>
    </row>
    <row r="150" spans="5:9" ht="12.75">
      <c r="E150" s="155"/>
      <c r="F150" s="155"/>
      <c r="G150" s="155"/>
      <c r="H150" s="155"/>
      <c r="I150" s="155"/>
    </row>
    <row r="151" spans="5:9" ht="12.75">
      <c r="E151" s="155"/>
      <c r="F151" s="155"/>
      <c r="G151" s="155"/>
      <c r="H151" s="155"/>
      <c r="I151" s="155"/>
    </row>
    <row r="152" spans="5:9" ht="12.75">
      <c r="E152" s="155"/>
      <c r="F152" s="155"/>
      <c r="G152" s="155"/>
      <c r="H152" s="155"/>
      <c r="I152" s="155"/>
    </row>
    <row r="153" spans="5:9" ht="12.75">
      <c r="E153" s="155"/>
      <c r="F153" s="155"/>
      <c r="G153" s="155"/>
      <c r="H153" s="155"/>
      <c r="I153" s="155"/>
    </row>
    <row r="154" spans="5:9" ht="12.75">
      <c r="E154" s="155"/>
      <c r="F154" s="155"/>
      <c r="G154" s="155"/>
      <c r="H154" s="155"/>
      <c r="I154" s="155"/>
    </row>
    <row r="155" spans="5:9" ht="12.75">
      <c r="E155" s="155"/>
      <c r="F155" s="155"/>
      <c r="G155" s="155"/>
      <c r="H155" s="155"/>
      <c r="I155" s="155"/>
    </row>
    <row r="156" spans="5:9" ht="12.75">
      <c r="E156" s="155"/>
      <c r="F156" s="155"/>
      <c r="G156" s="155"/>
      <c r="H156" s="155"/>
      <c r="I156" s="155"/>
    </row>
    <row r="157" spans="5:9" ht="12.75">
      <c r="E157" s="155"/>
      <c r="F157" s="155"/>
      <c r="G157" s="155"/>
      <c r="H157" s="155"/>
      <c r="I157" s="155"/>
    </row>
    <row r="158" spans="5:9" ht="12.75">
      <c r="E158" s="155"/>
      <c r="F158" s="155"/>
      <c r="G158" s="155"/>
      <c r="H158" s="155"/>
      <c r="I158" s="155"/>
    </row>
    <row r="159" spans="1:9" ht="11.25">
      <c r="A159" s="6"/>
      <c r="E159" s="155"/>
      <c r="F159" s="155"/>
      <c r="G159" s="155"/>
      <c r="H159" s="155"/>
      <c r="I159" s="155"/>
    </row>
    <row r="160" spans="1:9" ht="11.25">
      <c r="A160" s="6"/>
      <c r="E160" s="155"/>
      <c r="F160" s="155"/>
      <c r="G160" s="155"/>
      <c r="H160" s="155"/>
      <c r="I160" s="155"/>
    </row>
    <row r="161" spans="1:9" ht="11.25">
      <c r="A161" s="6"/>
      <c r="E161" s="155"/>
      <c r="F161" s="155"/>
      <c r="G161" s="155"/>
      <c r="H161" s="155"/>
      <c r="I161" s="155"/>
    </row>
    <row r="162" spans="1:9" ht="11.25">
      <c r="A162" s="6"/>
      <c r="E162" s="155"/>
      <c r="F162" s="155"/>
      <c r="G162" s="155"/>
      <c r="H162" s="155"/>
      <c r="I162" s="155"/>
    </row>
    <row r="163" spans="1:9" ht="11.25">
      <c r="A163" s="6"/>
      <c r="E163" s="155"/>
      <c r="F163" s="155"/>
      <c r="G163" s="155"/>
      <c r="H163" s="155"/>
      <c r="I163" s="155"/>
    </row>
    <row r="164" spans="1:9" ht="11.25">
      <c r="A164" s="6"/>
      <c r="E164" s="155"/>
      <c r="F164" s="155"/>
      <c r="G164" s="155"/>
      <c r="H164" s="155"/>
      <c r="I164" s="155"/>
    </row>
    <row r="165" spans="1:9" ht="11.25">
      <c r="A165" s="6"/>
      <c r="E165" s="155"/>
      <c r="F165" s="155"/>
      <c r="G165" s="155"/>
      <c r="H165" s="155"/>
      <c r="I165" s="155"/>
    </row>
    <row r="166" spans="1:9" ht="11.25">
      <c r="A166" s="6"/>
      <c r="E166" s="155"/>
      <c r="F166" s="155"/>
      <c r="G166" s="155"/>
      <c r="H166" s="155"/>
      <c r="I166" s="155"/>
    </row>
    <row r="167" spans="1:9" ht="11.25">
      <c r="A167" s="6"/>
      <c r="E167" s="155"/>
      <c r="F167" s="155"/>
      <c r="G167" s="155"/>
      <c r="H167" s="155"/>
      <c r="I167" s="155"/>
    </row>
    <row r="168" spans="1:9" ht="11.25">
      <c r="A168" s="6"/>
      <c r="E168" s="155"/>
      <c r="F168" s="155"/>
      <c r="G168" s="155"/>
      <c r="H168" s="155"/>
      <c r="I168" s="155"/>
    </row>
    <row r="169" spans="1:9" ht="11.25">
      <c r="A169" s="6"/>
      <c r="E169" s="155"/>
      <c r="F169" s="155"/>
      <c r="G169" s="155"/>
      <c r="H169" s="155"/>
      <c r="I169" s="155"/>
    </row>
    <row r="170" spans="1:9" ht="11.25">
      <c r="A170" s="6"/>
      <c r="E170" s="155"/>
      <c r="F170" s="155"/>
      <c r="G170" s="155"/>
      <c r="H170" s="155"/>
      <c r="I170" s="155"/>
    </row>
    <row r="171" spans="1:9" ht="11.25">
      <c r="A171" s="6"/>
      <c r="E171" s="155"/>
      <c r="F171" s="155"/>
      <c r="G171" s="155"/>
      <c r="H171" s="155"/>
      <c r="I171" s="155"/>
    </row>
    <row r="172" spans="1:9" ht="11.25">
      <c r="A172" s="6"/>
      <c r="E172" s="155"/>
      <c r="F172" s="155"/>
      <c r="G172" s="155"/>
      <c r="H172" s="155"/>
      <c r="I172" s="155"/>
    </row>
    <row r="173" spans="1:9" ht="11.25">
      <c r="A173" s="6"/>
      <c r="E173" s="155"/>
      <c r="F173" s="155"/>
      <c r="G173" s="155"/>
      <c r="H173" s="155"/>
      <c r="I173" s="155"/>
    </row>
    <row r="174" spans="1:9" ht="11.25">
      <c r="A174" s="6"/>
      <c r="E174" s="155"/>
      <c r="F174" s="155"/>
      <c r="G174" s="155"/>
      <c r="H174" s="155"/>
      <c r="I174" s="155"/>
    </row>
    <row r="175" spans="1:9" ht="11.25">
      <c r="A175" s="6"/>
      <c r="E175" s="155"/>
      <c r="F175" s="155"/>
      <c r="G175" s="155"/>
      <c r="H175" s="155"/>
      <c r="I175" s="155"/>
    </row>
    <row r="176" spans="1:9" ht="11.25">
      <c r="A176" s="6"/>
      <c r="E176" s="155"/>
      <c r="F176" s="155"/>
      <c r="G176" s="155"/>
      <c r="H176" s="155"/>
      <c r="I176" s="155"/>
    </row>
    <row r="177" spans="1:9" ht="11.25">
      <c r="A177" s="6"/>
      <c r="E177" s="155"/>
      <c r="F177" s="155"/>
      <c r="G177" s="155"/>
      <c r="H177" s="155"/>
      <c r="I177" s="155"/>
    </row>
    <row r="178" spans="1:9" ht="11.25">
      <c r="A178" s="6"/>
      <c r="E178" s="155"/>
      <c r="F178" s="155"/>
      <c r="G178" s="155"/>
      <c r="H178" s="155"/>
      <c r="I178" s="155"/>
    </row>
    <row r="179" spans="1:9" ht="11.25">
      <c r="A179" s="6"/>
      <c r="E179" s="155"/>
      <c r="F179" s="155"/>
      <c r="G179" s="155"/>
      <c r="H179" s="155"/>
      <c r="I179" s="155"/>
    </row>
    <row r="180" spans="1:9" ht="11.25">
      <c r="A180" s="6"/>
      <c r="E180" s="155"/>
      <c r="F180" s="155"/>
      <c r="G180" s="155"/>
      <c r="H180" s="155"/>
      <c r="I180" s="155"/>
    </row>
    <row r="181" spans="1:9" ht="11.25">
      <c r="A181" s="6"/>
      <c r="E181" s="155"/>
      <c r="F181" s="155"/>
      <c r="G181" s="155"/>
      <c r="H181" s="155"/>
      <c r="I181" s="155"/>
    </row>
    <row r="182" spans="1:9" ht="11.25">
      <c r="A182" s="6"/>
      <c r="E182" s="155"/>
      <c r="F182" s="155"/>
      <c r="G182" s="155"/>
      <c r="H182" s="155"/>
      <c r="I182" s="155"/>
    </row>
    <row r="183" spans="1:9" ht="11.25">
      <c r="A183" s="6"/>
      <c r="E183" s="155"/>
      <c r="F183" s="155"/>
      <c r="G183" s="155"/>
      <c r="H183" s="155"/>
      <c r="I183" s="155"/>
    </row>
    <row r="184" spans="1:9" ht="11.25">
      <c r="A184" s="6"/>
      <c r="E184" s="155"/>
      <c r="F184" s="155"/>
      <c r="G184" s="155"/>
      <c r="H184" s="155"/>
      <c r="I184" s="155"/>
    </row>
  </sheetData>
  <sheetProtection password="DF31" sheet="1"/>
  <mergeCells count="81">
    <mergeCell ref="B138:C138"/>
    <mergeCell ref="B139:C139"/>
    <mergeCell ref="B140:C140"/>
    <mergeCell ref="B141:C141"/>
    <mergeCell ref="B142:C142"/>
    <mergeCell ref="D130:F130"/>
    <mergeCell ref="C84:F84"/>
    <mergeCell ref="E12:G12"/>
    <mergeCell ref="C77:F77"/>
    <mergeCell ref="C75:F76"/>
    <mergeCell ref="H12:J12"/>
    <mergeCell ref="C78:F78"/>
    <mergeCell ref="C79:F79"/>
    <mergeCell ref="A1:C1"/>
    <mergeCell ref="F2:J2"/>
    <mergeCell ref="G85:H85"/>
    <mergeCell ref="C85:F85"/>
    <mergeCell ref="G84:H84"/>
    <mergeCell ref="F3:G3"/>
    <mergeCell ref="C80:F80"/>
    <mergeCell ref="C81:F81"/>
    <mergeCell ref="C82:F82"/>
    <mergeCell ref="C83:F83"/>
    <mergeCell ref="K12:M12"/>
    <mergeCell ref="M75:M76"/>
    <mergeCell ref="K75:K76"/>
    <mergeCell ref="L75:L76"/>
    <mergeCell ref="B75:B76"/>
    <mergeCell ref="N12:P12"/>
    <mergeCell ref="B73:G73"/>
    <mergeCell ref="C86:F86"/>
    <mergeCell ref="G82:H82"/>
    <mergeCell ref="G83:H83"/>
    <mergeCell ref="I75:I76"/>
    <mergeCell ref="J75:J76"/>
    <mergeCell ref="C87:F87"/>
    <mergeCell ref="G75:H76"/>
    <mergeCell ref="G77:H77"/>
    <mergeCell ref="G80:H80"/>
    <mergeCell ref="G81:H81"/>
    <mergeCell ref="C88:F88"/>
    <mergeCell ref="C128:F128"/>
    <mergeCell ref="C129:F129"/>
    <mergeCell ref="G86:H86"/>
    <mergeCell ref="G87:H87"/>
    <mergeCell ref="G88:H88"/>
    <mergeCell ref="G89:H89"/>
    <mergeCell ref="G90:H90"/>
    <mergeCell ref="D91:F91"/>
    <mergeCell ref="D110:F110"/>
    <mergeCell ref="C122:F122"/>
    <mergeCell ref="C123:F123"/>
    <mergeCell ref="C124:F124"/>
    <mergeCell ref="C125:F125"/>
    <mergeCell ref="C126:F126"/>
    <mergeCell ref="C127:F127"/>
    <mergeCell ref="C116:F116"/>
    <mergeCell ref="C117:F117"/>
    <mergeCell ref="C118:F118"/>
    <mergeCell ref="C119:F119"/>
    <mergeCell ref="C120:F120"/>
    <mergeCell ref="C121:F121"/>
    <mergeCell ref="C105:F105"/>
    <mergeCell ref="C106:F106"/>
    <mergeCell ref="C107:F107"/>
    <mergeCell ref="C108:F108"/>
    <mergeCell ref="C109:F109"/>
    <mergeCell ref="C101:F101"/>
    <mergeCell ref="C102:F102"/>
    <mergeCell ref="C103:F103"/>
    <mergeCell ref="C104:F104"/>
    <mergeCell ref="C89:F89"/>
    <mergeCell ref="C90:F90"/>
    <mergeCell ref="C115:F115"/>
    <mergeCell ref="R69:S69"/>
    <mergeCell ref="C97:F97"/>
    <mergeCell ref="C98:F98"/>
    <mergeCell ref="C99:F99"/>
    <mergeCell ref="C100:F100"/>
    <mergeCell ref="G78:H78"/>
    <mergeCell ref="G79:H79"/>
  </mergeCells>
  <conditionalFormatting sqref="G14:G68">
    <cfRule type="cellIs" priority="7" dxfId="0" operator="greaterThan" stopIfTrue="1">
      <formula>F14</formula>
    </cfRule>
  </conditionalFormatting>
  <conditionalFormatting sqref="J14:J68">
    <cfRule type="cellIs" priority="6" dxfId="0" operator="greaterThan" stopIfTrue="1">
      <formula>I14</formula>
    </cfRule>
  </conditionalFormatting>
  <conditionalFormatting sqref="M14:M68">
    <cfRule type="cellIs" priority="5" dxfId="0" operator="greaterThan" stopIfTrue="1">
      <formula>L14</formula>
    </cfRule>
  </conditionalFormatting>
  <conditionalFormatting sqref="P14:P68">
    <cfRule type="cellIs" priority="4" dxfId="0" operator="greaterThan" stopIfTrue="1">
      <formula>O14</formula>
    </cfRule>
  </conditionalFormatting>
  <conditionalFormatting sqref="M77:M90">
    <cfRule type="cellIs" priority="3" dxfId="0" operator="greaterThan" stopIfTrue="1">
      <formula>G77</formula>
    </cfRule>
  </conditionalFormatting>
  <conditionalFormatting sqref="E14:E68 H14:H68 K14:K68 N14:N68">
    <cfRule type="cellIs" priority="1" dxfId="0" operator="lessThan" stopIfTrue="1">
      <formula>0</formula>
    </cfRule>
    <cfRule type="cellIs" priority="2" dxfId="0" operator="greaterThan" stopIfTrue="1">
      <formula>100</formula>
    </cfRule>
  </conditionalFormatting>
  <dataValidations count="1">
    <dataValidation type="list" allowBlank="1" showInputMessage="1" showErrorMessage="1" sqref="D14:D68">
      <formula1>NT_Pers</formula1>
    </dataValidation>
  </dataValidations>
  <printOptions/>
  <pageMargins left="0.1968503937007874" right="0.1968503937007874" top="0.31496062992125984" bottom="0.31496062992125984" header="0.1968503937007874" footer="0.1968503937007874"/>
  <pageSetup horizontalDpi="600" verticalDpi="600" orientation="landscape" paperSize="9" scale="53" r:id="rId2"/>
  <headerFooter alignWithMargins="0">
    <oddFooter>&amp;L&amp;8RTD-Project - BUDGET
Nano-Tera.CH Funds
&amp;D&amp;R&amp;8page &amp;P of &amp;N</oddFooter>
  </headerFooter>
  <rowBreaks count="2" manualBreakCount="2">
    <brk id="70" max="19" man="1"/>
    <brk id="110" max="19" man="1"/>
  </rowBreaks>
  <ignoredErrors>
    <ignoredError sqref="A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9"/>
  <sheetViews>
    <sheetView zoomScale="80" zoomScaleNormal="80" zoomScalePageLayoutView="0" workbookViewId="0" topLeftCell="A160">
      <selection activeCell="B9" sqref="B9"/>
    </sheetView>
  </sheetViews>
  <sheetFormatPr defaultColWidth="11.421875" defaultRowHeight="12.75"/>
  <cols>
    <col min="1" max="1" width="6.57421875" style="5" customWidth="1"/>
    <col min="2" max="2" width="19.8515625" style="6" customWidth="1"/>
    <col min="3" max="3" width="27.28125" style="6" customWidth="1"/>
    <col min="4" max="4" width="17.8515625" style="6" customWidth="1"/>
    <col min="5" max="9" width="12.57421875" style="6" customWidth="1"/>
    <col min="10" max="10" width="13.140625" style="6" customWidth="1"/>
    <col min="11" max="11" width="13.00390625" style="6" customWidth="1"/>
    <col min="12" max="17" width="12.57421875" style="6" customWidth="1"/>
    <col min="18" max="19" width="12.140625" style="6" customWidth="1"/>
    <col min="20" max="20" width="12.8515625" style="6" customWidth="1"/>
    <col min="21" max="21" width="12.57421875" style="6" customWidth="1"/>
    <col min="22" max="16384" width="11.421875" style="6" customWidth="1"/>
  </cols>
  <sheetData>
    <row r="1" spans="1:3" ht="18">
      <c r="A1" s="408" t="s">
        <v>46</v>
      </c>
      <c r="B1" s="363"/>
      <c r="C1" s="363"/>
    </row>
    <row r="2" spans="1:10" ht="21" customHeight="1">
      <c r="A2" s="123" t="s">
        <v>16</v>
      </c>
      <c r="B2" s="124" t="s">
        <v>30</v>
      </c>
      <c r="D2" s="125" t="s">
        <v>108</v>
      </c>
      <c r="E2" s="364">
        <f>IF('General Information'!F10="","",'General Information'!F10)</f>
      </c>
      <c r="F2" s="365"/>
      <c r="G2" s="365"/>
      <c r="H2" s="365"/>
      <c r="I2" s="365"/>
      <c r="J2" s="366"/>
    </row>
    <row r="3" spans="4:10" ht="15.75" customHeight="1">
      <c r="D3" s="126" t="s">
        <v>42</v>
      </c>
      <c r="E3" s="367">
        <f>IF('General Information'!F17="","",'General Information'!F17)</f>
      </c>
      <c r="F3" s="368"/>
      <c r="G3" s="117"/>
      <c r="H3" s="117"/>
      <c r="I3" s="117"/>
      <c r="J3" s="117"/>
    </row>
    <row r="4" spans="1:2" ht="12.75">
      <c r="A4" s="127"/>
      <c r="B4" s="128"/>
    </row>
    <row r="5" s="130" customFormat="1" ht="12.75">
      <c r="A5" s="129"/>
    </row>
    <row r="6" s="14" customFormat="1" ht="12.75">
      <c r="A6" s="120"/>
    </row>
    <row r="7" spans="1:13" ht="12.75">
      <c r="A7" s="127" t="s">
        <v>17</v>
      </c>
      <c r="B7" s="128" t="s">
        <v>40</v>
      </c>
      <c r="C7" s="131"/>
      <c r="D7" s="132"/>
      <c r="E7" s="1"/>
      <c r="F7" s="2"/>
      <c r="G7" s="133"/>
      <c r="H7" s="133"/>
      <c r="I7" s="133"/>
      <c r="J7" s="133"/>
      <c r="K7" s="133"/>
      <c r="L7" s="133"/>
      <c r="M7" s="133"/>
    </row>
    <row r="8" spans="1:13" ht="12.75">
      <c r="A8" s="127"/>
      <c r="D8" s="132"/>
      <c r="E8" s="12" t="s">
        <v>134</v>
      </c>
      <c r="H8" s="133"/>
      <c r="I8" s="133"/>
      <c r="J8" s="133"/>
      <c r="K8" s="133"/>
      <c r="L8" s="133"/>
      <c r="M8" s="133"/>
    </row>
    <row r="9" spans="1:13" ht="12.75">
      <c r="A9" s="127"/>
      <c r="D9" s="132"/>
      <c r="E9" s="401" t="s">
        <v>52</v>
      </c>
      <c r="F9" s="401"/>
      <c r="G9" s="206">
        <f>Maxima!B12</f>
        <v>325000</v>
      </c>
      <c r="H9" s="207" t="s">
        <v>76</v>
      </c>
      <c r="I9" s="133"/>
      <c r="J9" s="133"/>
      <c r="K9" s="133"/>
      <c r="L9" s="133"/>
      <c r="M9" s="133"/>
    </row>
    <row r="10" spans="1:13" ht="12.75">
      <c r="A10" s="127"/>
      <c r="D10" s="132"/>
      <c r="E10" s="401" t="s">
        <v>60</v>
      </c>
      <c r="F10" s="401"/>
      <c r="G10" s="206">
        <f>Maxima!B13</f>
        <v>290000</v>
      </c>
      <c r="H10" s="207" t="s">
        <v>76</v>
      </c>
      <c r="I10" s="133"/>
      <c r="J10" s="133"/>
      <c r="K10" s="133"/>
      <c r="L10" s="133"/>
      <c r="M10" s="133"/>
    </row>
    <row r="11" spans="1:13" ht="12.75">
      <c r="A11" s="127"/>
      <c r="D11" s="132"/>
      <c r="E11" s="401" t="s">
        <v>18</v>
      </c>
      <c r="F11" s="401"/>
      <c r="G11" s="206">
        <f>Maxima!B14</f>
        <v>255000</v>
      </c>
      <c r="H11" s="207" t="s">
        <v>76</v>
      </c>
      <c r="I11" s="133"/>
      <c r="J11" s="133"/>
      <c r="K11" s="133"/>
      <c r="L11" s="133"/>
      <c r="M11" s="133"/>
    </row>
    <row r="12" spans="1:13" ht="12.75">
      <c r="A12" s="127"/>
      <c r="D12" s="132"/>
      <c r="E12" s="401" t="s">
        <v>13</v>
      </c>
      <c r="F12" s="401"/>
      <c r="G12" s="206">
        <f>Maxima!B15</f>
        <v>215000</v>
      </c>
      <c r="H12" s="208"/>
      <c r="I12" s="133"/>
      <c r="J12" s="133"/>
      <c r="K12" s="133"/>
      <c r="L12" s="133"/>
      <c r="M12" s="133"/>
    </row>
    <row r="13" spans="1:13" ht="12.75">
      <c r="A13" s="127"/>
      <c r="C13" s="131"/>
      <c r="D13" s="132"/>
      <c r="E13" s="401" t="s">
        <v>53</v>
      </c>
      <c r="F13" s="401"/>
      <c r="G13" s="206">
        <f>Maxima!B16</f>
        <v>125000</v>
      </c>
      <c r="H13" s="208"/>
      <c r="I13" s="133"/>
      <c r="J13" s="133"/>
      <c r="K13" s="133"/>
      <c r="L13" s="133"/>
      <c r="M13" s="133"/>
    </row>
    <row r="14" spans="1:13" ht="12.75">
      <c r="A14" s="127"/>
      <c r="C14" s="131"/>
      <c r="D14" s="132"/>
      <c r="E14" s="401" t="s">
        <v>11</v>
      </c>
      <c r="F14" s="401"/>
      <c r="G14" s="206">
        <f>Maxima!B17</f>
        <v>100000</v>
      </c>
      <c r="H14" s="208"/>
      <c r="I14" s="133"/>
      <c r="J14" s="133"/>
      <c r="K14" s="133"/>
      <c r="L14" s="133"/>
      <c r="M14" s="133"/>
    </row>
    <row r="15" spans="1:13" ht="12.75">
      <c r="A15" s="127"/>
      <c r="B15" s="13"/>
      <c r="C15" s="131"/>
      <c r="D15" s="132"/>
      <c r="E15" s="401" t="s">
        <v>10</v>
      </c>
      <c r="F15" s="401"/>
      <c r="G15" s="206">
        <f>Maxima!B18</f>
        <v>62000</v>
      </c>
      <c r="H15" s="208"/>
      <c r="I15" s="133"/>
      <c r="J15" s="133"/>
      <c r="K15" s="133"/>
      <c r="L15" s="133"/>
      <c r="M15" s="133"/>
    </row>
    <row r="16" spans="1:13" ht="13.5" thickBot="1">
      <c r="A16" s="127"/>
      <c r="B16" s="13"/>
      <c r="C16" s="131"/>
      <c r="D16" s="132"/>
      <c r="E16" s="134"/>
      <c r="F16" s="134"/>
      <c r="G16" s="135"/>
      <c r="H16" s="133"/>
      <c r="I16" s="133"/>
      <c r="J16" s="133"/>
      <c r="K16" s="133"/>
      <c r="L16" s="133"/>
      <c r="M16" s="133"/>
    </row>
    <row r="17" spans="4:16" ht="33.75" customHeight="1" thickBot="1">
      <c r="D17" s="136"/>
      <c r="E17" s="354" t="s">
        <v>67</v>
      </c>
      <c r="F17" s="355"/>
      <c r="G17" s="356"/>
      <c r="H17" s="354" t="s">
        <v>68</v>
      </c>
      <c r="I17" s="355"/>
      <c r="J17" s="356"/>
      <c r="K17" s="354" t="s">
        <v>69</v>
      </c>
      <c r="L17" s="355"/>
      <c r="M17" s="356"/>
      <c r="N17" s="354" t="s">
        <v>70</v>
      </c>
      <c r="O17" s="355"/>
      <c r="P17" s="356"/>
    </row>
    <row r="18" spans="1:17" ht="66" customHeight="1" thickBot="1">
      <c r="A18" s="6"/>
      <c r="B18" s="118" t="s">
        <v>133</v>
      </c>
      <c r="C18" s="99" t="s">
        <v>34</v>
      </c>
      <c r="D18" s="198" t="s">
        <v>36</v>
      </c>
      <c r="E18" s="22" t="s">
        <v>82</v>
      </c>
      <c r="F18" s="23" t="s">
        <v>83</v>
      </c>
      <c r="G18" s="24" t="s">
        <v>84</v>
      </c>
      <c r="H18" s="22" t="s">
        <v>82</v>
      </c>
      <c r="I18" s="23" t="s">
        <v>83</v>
      </c>
      <c r="J18" s="24" t="s">
        <v>84</v>
      </c>
      <c r="K18" s="22" t="s">
        <v>82</v>
      </c>
      <c r="L18" s="23" t="s">
        <v>83</v>
      </c>
      <c r="M18" s="24" t="s">
        <v>84</v>
      </c>
      <c r="N18" s="22" t="s">
        <v>82</v>
      </c>
      <c r="O18" s="23" t="s">
        <v>83</v>
      </c>
      <c r="P18" s="24" t="s">
        <v>84</v>
      </c>
      <c r="Q18" s="25" t="s">
        <v>93</v>
      </c>
    </row>
    <row r="19" spans="1:17" ht="12.75" customHeight="1">
      <c r="A19" s="6"/>
      <c r="B19" s="26"/>
      <c r="C19" s="19"/>
      <c r="D19" s="200"/>
      <c r="E19" s="21"/>
      <c r="F19" s="209">
        <f>IF(AND(OR($D19="Full Professor",$D19="Associate Professor",$D19="Assistant Professor"),E19&gt;20),"Rate too high!",IF(OR($D19="",E19=""),"",VLOOKUP($D19,Maxima!$A$12:$B$18,2,FALSE)*E19/100))</f>
      </c>
      <c r="G19" s="77"/>
      <c r="H19" s="21"/>
      <c r="I19" s="209">
        <f>IF(AND(OR($D19="Full Professor",$D19="Associate Professor",$D19="Assistant Professor"),H19&gt;20),"Rate too high!",IF(OR($D19="",H19=""),"",VLOOKUP($D19,Maxima!$A$12:$B$18,2,FALSE)*H19/100))</f>
      </c>
      <c r="J19" s="77"/>
      <c r="K19" s="21"/>
      <c r="L19" s="209">
        <f>IF(AND(OR($D19="Full Professor",$D19="Associate Professor",$D19="Assistant Professor"),K19&gt;20),"Rate too high!",IF(OR($D19="",K19=""),"",VLOOKUP($D19,Maxima!$A$12:$B$18,2,FALSE)*K19/100))</f>
      </c>
      <c r="M19" s="77"/>
      <c r="N19" s="21"/>
      <c r="O19" s="209">
        <f>IF(AND(OR($D19="Full Professor",$D19="Associate Professor",$D19="Assistant Professor"),N19&gt;20),"Rate too high!",IF(OR($D19="",N19=""),"",VLOOKUP($D19,Maxima!$A$12:$B$18,2,FALSE)*N19/100))</f>
      </c>
      <c r="P19" s="77"/>
      <c r="Q19" s="212">
        <f>G19+J19+M19+P19</f>
        <v>0</v>
      </c>
    </row>
    <row r="20" spans="1:17" ht="12.75" customHeight="1">
      <c r="A20" s="6"/>
      <c r="B20" s="27"/>
      <c r="C20" s="109"/>
      <c r="D20" s="202"/>
      <c r="E20" s="21"/>
      <c r="F20" s="209">
        <f>IF(AND(OR($D20="Full Professor",$D20="Associate Professor",$D20="Assistant Professor"),E20&gt;20),"Rate too high!",IF(OR($D20="",E20=""),"",VLOOKUP($D20,Maxima!$A$12:$B$18,2,FALSE)*E20/100))</f>
      </c>
      <c r="G20" s="77"/>
      <c r="H20" s="21"/>
      <c r="I20" s="209">
        <f>IF(AND(OR($D20="Full Professor",$D20="Associate Professor",$D20="Assistant Professor"),H20&gt;20),"Rate too high!",IF(OR($D20="",H20=""),"",VLOOKUP($D20,Maxima!$A$12:$B$18,2,FALSE)*H20/100))</f>
      </c>
      <c r="J20" s="77"/>
      <c r="K20" s="21"/>
      <c r="L20" s="209">
        <f>IF(AND(OR($D20="Full Professor",$D20="Associate Professor",$D20="Assistant Professor"),K20&gt;20),"Rate too high!",IF(OR($D20="",K20=""),"",VLOOKUP($D20,Maxima!$A$12:$B$18,2,FALSE)*K20/100))</f>
      </c>
      <c r="M20" s="77"/>
      <c r="N20" s="21"/>
      <c r="O20" s="209">
        <f>IF(AND(OR($D20="Full Professor",$D20="Associate Professor",$D20="Assistant Professor"),N20&gt;20),"Rate too high!",IF(OR($D20="",N20=""),"",VLOOKUP($D20,Maxima!$A$12:$B$18,2,FALSE)*N20/100))</f>
      </c>
      <c r="P20" s="77"/>
      <c r="Q20" s="213">
        <f aca="true" t="shared" si="0" ref="Q20:Q69">G20+J20+M20+P20</f>
        <v>0</v>
      </c>
    </row>
    <row r="21" spans="1:17" ht="12.75" customHeight="1">
      <c r="A21" s="6"/>
      <c r="B21" s="27"/>
      <c r="C21" s="109"/>
      <c r="D21" s="202"/>
      <c r="E21" s="21"/>
      <c r="F21" s="209">
        <f>IF(AND(OR($D21="Full Professor",$D21="Associate Professor",$D21="Assistant Professor"),E21&gt;20),"Rate too high!",IF(OR($D21="",E21=""),"",VLOOKUP($D21,Maxima!$A$12:$B$18,2,FALSE)*E21/100))</f>
      </c>
      <c r="G21" s="77"/>
      <c r="H21" s="21"/>
      <c r="I21" s="209">
        <f>IF(AND(OR($D21="Full Professor",$D21="Associate Professor",$D21="Assistant Professor"),H21&gt;20),"Rate too high!",IF(OR($D21="",H21=""),"",VLOOKUP($D21,Maxima!$A$12:$B$18,2,FALSE)*H21/100))</f>
      </c>
      <c r="J21" s="77"/>
      <c r="K21" s="21"/>
      <c r="L21" s="209">
        <f>IF(AND(OR($D21="Full Professor",$D21="Associate Professor",$D21="Assistant Professor"),K21&gt;20),"Rate too high!",IF(OR($D21="",K21=""),"",VLOOKUP($D21,Maxima!$A$12:$B$18,2,FALSE)*K21/100))</f>
      </c>
      <c r="M21" s="77"/>
      <c r="N21" s="21"/>
      <c r="O21" s="209">
        <f>IF(AND(OR($D21="Full Professor",$D21="Associate Professor",$D21="Assistant Professor"),N21&gt;20),"Rate too high!",IF(OR($D21="",N21=""),"",VLOOKUP($D21,Maxima!$A$12:$B$18,2,FALSE)*N21/100))</f>
      </c>
      <c r="P21" s="77"/>
      <c r="Q21" s="213">
        <f t="shared" si="0"/>
        <v>0</v>
      </c>
    </row>
    <row r="22" spans="1:17" ht="12.75" customHeight="1">
      <c r="A22" s="6"/>
      <c r="B22" s="27"/>
      <c r="C22" s="109"/>
      <c r="D22" s="202"/>
      <c r="E22" s="21"/>
      <c r="F22" s="209">
        <f>IF(AND(OR($D22="Full Professor",$D22="Associate Professor",$D22="Assistant Professor"),E22&gt;20),"Rate too high!",IF(OR($D22="",E22=""),"",VLOOKUP($D22,Maxima!$A$12:$B$18,2,FALSE)*E22/100))</f>
      </c>
      <c r="G22" s="77"/>
      <c r="H22" s="21"/>
      <c r="I22" s="209">
        <f>IF(AND(OR($D22="Full Professor",$D22="Associate Professor",$D22="Assistant Professor"),H22&gt;20),"Rate too high!",IF(OR($D22="",H22=""),"",VLOOKUP($D22,Maxima!$A$12:$B$18,2,FALSE)*H22/100))</f>
      </c>
      <c r="J22" s="77"/>
      <c r="K22" s="21"/>
      <c r="L22" s="209">
        <f>IF(AND(OR($D22="Full Professor",$D22="Associate Professor",$D22="Assistant Professor"),K22&gt;20),"Rate too high!",IF(OR($D22="",K22=""),"",VLOOKUP($D22,Maxima!$A$12:$B$18,2,FALSE)*K22/100))</f>
      </c>
      <c r="M22" s="77"/>
      <c r="N22" s="21"/>
      <c r="O22" s="209">
        <f>IF(AND(OR($D22="Full Professor",$D22="Associate Professor",$D22="Assistant Professor"),N22&gt;20),"Rate too high!",IF(OR($D22="",N22=""),"",VLOOKUP($D22,Maxima!$A$12:$B$18,2,FALSE)*N22/100))</f>
      </c>
      <c r="P22" s="77"/>
      <c r="Q22" s="213">
        <f t="shared" si="0"/>
        <v>0</v>
      </c>
    </row>
    <row r="23" spans="1:17" ht="12.75" customHeight="1">
      <c r="A23" s="6"/>
      <c r="B23" s="27"/>
      <c r="C23" s="109"/>
      <c r="D23" s="202"/>
      <c r="E23" s="267"/>
      <c r="F23" s="209">
        <f>IF(AND(OR($D23="Full Professor",$D23="Associate Professor",$D23="Assistant Professor"),E23&gt;20),"Rate too high!",IF(OR($D23="",E23=""),"",VLOOKUP($D23,Maxima!$A$12:$B$18,2,FALSE)*E23/100))</f>
      </c>
      <c r="G23" s="77"/>
      <c r="H23" s="21"/>
      <c r="I23" s="209">
        <f>IF(AND(OR($D23="Full Professor",$D23="Associate Professor",$D23="Assistant Professor"),H23&gt;20),"Rate too high!",IF(OR($D23="",H23=""),"",VLOOKUP($D23,Maxima!$A$12:$B$18,2,FALSE)*H23/100))</f>
      </c>
      <c r="J23" s="77"/>
      <c r="K23" s="21"/>
      <c r="L23" s="209">
        <f>IF(AND(OR($D23="Full Professor",$D23="Associate Professor",$D23="Assistant Professor"),K23&gt;20),"Rate too high!",IF(OR($D23="",K23=""),"",VLOOKUP($D23,Maxima!$A$12:$B$18,2,FALSE)*K23/100))</f>
      </c>
      <c r="M23" s="77"/>
      <c r="N23" s="21"/>
      <c r="O23" s="209">
        <f>IF(AND(OR($D23="Full Professor",$D23="Associate Professor",$D23="Assistant Professor"),N23&gt;20),"Rate too high!",IF(OR($D23="",N23=""),"",VLOOKUP($D23,Maxima!$A$12:$B$18,2,FALSE)*N23/100))</f>
      </c>
      <c r="P23" s="77"/>
      <c r="Q23" s="213">
        <f t="shared" si="0"/>
        <v>0</v>
      </c>
    </row>
    <row r="24" spans="1:17" ht="12.75" customHeight="1">
      <c r="A24" s="6"/>
      <c r="B24" s="27"/>
      <c r="C24" s="109"/>
      <c r="D24" s="202"/>
      <c r="E24" s="21"/>
      <c r="F24" s="209">
        <f>IF(AND(OR($D24="Full Professor",$D24="Associate Professor",$D24="Assistant Professor"),E24&gt;20),"Rate too high!",IF(OR($D24="",E24=""),"",VLOOKUP($D24,Maxima!$A$12:$B$18,2,FALSE)*E24/100))</f>
      </c>
      <c r="G24" s="77"/>
      <c r="H24" s="21"/>
      <c r="I24" s="209">
        <f>IF(AND(OR($D24="Full Professor",$D24="Associate Professor",$D24="Assistant Professor"),H24&gt;20),"Rate too high!",IF(OR($D24="",H24=""),"",VLOOKUP($D24,Maxima!$A$12:$B$18,2,FALSE)*H24/100))</f>
      </c>
      <c r="J24" s="77"/>
      <c r="K24" s="21"/>
      <c r="L24" s="209">
        <f>IF(AND(OR($D24="Full Professor",$D24="Associate Professor",$D24="Assistant Professor"),K24&gt;20),"Rate too high!",IF(OR($D24="",K24=""),"",VLOOKUP($D24,Maxima!$A$12:$B$18,2,FALSE)*K24/100))</f>
      </c>
      <c r="M24" s="77"/>
      <c r="N24" s="21"/>
      <c r="O24" s="209">
        <f>IF(AND(OR($D24="Full Professor",$D24="Associate Professor",$D24="Assistant Professor"),N24&gt;20),"Rate too high!",IF(OR($D24="",N24=""),"",VLOOKUP($D24,Maxima!$A$12:$B$18,2,FALSE)*N24/100))</f>
      </c>
      <c r="P24" s="77"/>
      <c r="Q24" s="213">
        <f t="shared" si="0"/>
        <v>0</v>
      </c>
    </row>
    <row r="25" spans="1:17" ht="12.75" customHeight="1">
      <c r="A25" s="6"/>
      <c r="B25" s="27"/>
      <c r="C25" s="109"/>
      <c r="D25" s="202"/>
      <c r="E25" s="21"/>
      <c r="F25" s="209">
        <f>IF(AND(OR($D25="Full Professor",$D25="Associate Professor",$D25="Assistant Professor"),E25&gt;20),"Rate too high!",IF(OR($D25="",E25=""),"",VLOOKUP($D25,Maxima!$A$12:$B$18,2,FALSE)*E25/100))</f>
      </c>
      <c r="G25" s="77"/>
      <c r="H25" s="21"/>
      <c r="I25" s="209">
        <f>IF(AND(OR($D25="Full Professor",$D25="Associate Professor",$D25="Assistant Professor"),H25&gt;20),"Rate too high!",IF(OR($D25="",H25=""),"",VLOOKUP($D25,Maxima!$A$12:$B$18,2,FALSE)*H25/100))</f>
      </c>
      <c r="J25" s="77"/>
      <c r="K25" s="21"/>
      <c r="L25" s="209">
        <f>IF(AND(OR($D25="Full Professor",$D25="Associate Professor",$D25="Assistant Professor"),K25&gt;20),"Rate too high!",IF(OR($D25="",K25=""),"",VLOOKUP($D25,Maxima!$A$12:$B$18,2,FALSE)*K25/100))</f>
      </c>
      <c r="M25" s="77"/>
      <c r="N25" s="21"/>
      <c r="O25" s="209">
        <f>IF(AND(OR($D25="Full Professor",$D25="Associate Professor",$D25="Assistant Professor"),N25&gt;20),"Rate too high!",IF(OR($D25="",N25=""),"",VLOOKUP($D25,Maxima!$A$12:$B$18,2,FALSE)*N25/100))</f>
      </c>
      <c r="P25" s="77"/>
      <c r="Q25" s="213">
        <f t="shared" si="0"/>
        <v>0</v>
      </c>
    </row>
    <row r="26" spans="1:17" ht="12.75" customHeight="1">
      <c r="A26" s="6"/>
      <c r="B26" s="27"/>
      <c r="C26" s="109"/>
      <c r="D26" s="202"/>
      <c r="E26" s="21"/>
      <c r="F26" s="209">
        <f>IF(AND(OR($D26="Full Professor",$D26="Associate Professor",$D26="Assistant Professor"),E26&gt;20),"Rate too high!",IF(OR($D26="",E26=""),"",VLOOKUP($D26,Maxima!$A$12:$B$18,2,FALSE)*E26/100))</f>
      </c>
      <c r="G26" s="77"/>
      <c r="H26" s="21"/>
      <c r="I26" s="209">
        <f>IF(AND(OR($D26="Full Professor",$D26="Associate Professor",$D26="Assistant Professor"),H26&gt;20),"Rate too high!",IF(OR($D26="",H26=""),"",VLOOKUP($D26,Maxima!$A$12:$B$18,2,FALSE)*H26/100))</f>
      </c>
      <c r="J26" s="77"/>
      <c r="K26" s="21"/>
      <c r="L26" s="209">
        <f>IF(AND(OR($D26="Full Professor",$D26="Associate Professor",$D26="Assistant Professor"),K26&gt;20),"Rate too high!",IF(OR($D26="",K26=""),"",VLOOKUP($D26,Maxima!$A$12:$B$18,2,FALSE)*K26/100))</f>
      </c>
      <c r="M26" s="77"/>
      <c r="N26" s="21"/>
      <c r="O26" s="209">
        <f>IF(AND(OR($D26="Full Professor",$D26="Associate Professor",$D26="Assistant Professor"),N26&gt;20),"Rate too high!",IF(OR($D26="",N26=""),"",VLOOKUP($D26,Maxima!$A$12:$B$18,2,FALSE)*N26/100))</f>
      </c>
      <c r="P26" s="77"/>
      <c r="Q26" s="213">
        <f t="shared" si="0"/>
        <v>0</v>
      </c>
    </row>
    <row r="27" spans="1:17" ht="12.75" customHeight="1">
      <c r="A27" s="6"/>
      <c r="B27" s="27"/>
      <c r="C27" s="109"/>
      <c r="D27" s="202"/>
      <c r="E27" s="21"/>
      <c r="F27" s="209">
        <f>IF(AND(OR($D27="Full Professor",$D27="Associate Professor",$D27="Assistant Professor"),E27&gt;20),"Rate too high!",IF(OR($D27="",E27=""),"",VLOOKUP($D27,Maxima!$A$12:$B$18,2,FALSE)*E27/100))</f>
      </c>
      <c r="G27" s="77"/>
      <c r="H27" s="21"/>
      <c r="I27" s="209">
        <f>IF(AND(OR($D27="Full Professor",$D27="Associate Professor",$D27="Assistant Professor"),H27&gt;20),"Rate too high!",IF(OR($D27="",H27=""),"",VLOOKUP($D27,Maxima!$A$12:$B$18,2,FALSE)*H27/100))</f>
      </c>
      <c r="J27" s="77"/>
      <c r="K27" s="21"/>
      <c r="L27" s="209">
        <f>IF(AND(OR($D27="Full Professor",$D27="Associate Professor",$D27="Assistant Professor"),K27&gt;20),"Rate too high!",IF(OR($D27="",K27=""),"",VLOOKUP($D27,Maxima!$A$12:$B$18,2,FALSE)*K27/100))</f>
      </c>
      <c r="M27" s="77"/>
      <c r="N27" s="21"/>
      <c r="O27" s="209">
        <f>IF(AND(OR($D27="Full Professor",$D27="Associate Professor",$D27="Assistant Professor"),N27&gt;20),"Rate too high!",IF(OR($D27="",N27=""),"",VLOOKUP($D27,Maxima!$A$12:$B$18,2,FALSE)*N27/100))</f>
      </c>
      <c r="P27" s="77"/>
      <c r="Q27" s="213">
        <f t="shared" si="0"/>
        <v>0</v>
      </c>
    </row>
    <row r="28" spans="1:17" ht="12.75" customHeight="1">
      <c r="A28" s="6"/>
      <c r="B28" s="27"/>
      <c r="C28" s="109"/>
      <c r="D28" s="202"/>
      <c r="E28" s="21"/>
      <c r="F28" s="209">
        <f>IF(AND(OR($D28="Full Professor",$D28="Associate Professor",$D28="Assistant Professor"),E28&gt;20),"Rate too high!",IF(OR($D28="",E28=""),"",VLOOKUP($D28,Maxima!$A$12:$B$18,2,FALSE)*E28/100))</f>
      </c>
      <c r="G28" s="77"/>
      <c r="H28" s="21"/>
      <c r="I28" s="209">
        <f>IF(AND(OR($D28="Full Professor",$D28="Associate Professor",$D28="Assistant Professor"),H28&gt;20),"Rate too high!",IF(OR($D28="",H28=""),"",VLOOKUP($D28,Maxima!$A$12:$B$18,2,FALSE)*H28/100))</f>
      </c>
      <c r="J28" s="77"/>
      <c r="K28" s="21"/>
      <c r="L28" s="209">
        <f>IF(AND(OR($D28="Full Professor",$D28="Associate Professor",$D28="Assistant Professor"),K28&gt;20),"Rate too high!",IF(OR($D28="",K28=""),"",VLOOKUP($D28,Maxima!$A$12:$B$18,2,FALSE)*K28/100))</f>
      </c>
      <c r="M28" s="77"/>
      <c r="N28" s="21"/>
      <c r="O28" s="209">
        <f>IF(AND(OR($D28="Full Professor",$D28="Associate Professor",$D28="Assistant Professor"),N28&gt;20),"Rate too high!",IF(OR($D28="",N28=""),"",VLOOKUP($D28,Maxima!$A$12:$B$18,2,FALSE)*N28/100))</f>
      </c>
      <c r="P28" s="77"/>
      <c r="Q28" s="213">
        <f t="shared" si="0"/>
        <v>0</v>
      </c>
    </row>
    <row r="29" spans="1:17" ht="12.75" customHeight="1">
      <c r="A29" s="6"/>
      <c r="B29" s="27"/>
      <c r="C29" s="109"/>
      <c r="D29" s="202"/>
      <c r="E29" s="21"/>
      <c r="F29" s="209">
        <f>IF(AND(OR($D29="Full Professor",$D29="Associate Professor",$D29="Assistant Professor"),E29&gt;20),"Rate too high!",IF(OR($D29="",E29=""),"",VLOOKUP($D29,Maxima!$A$12:$B$18,2,FALSE)*E29/100))</f>
      </c>
      <c r="G29" s="77"/>
      <c r="H29" s="21"/>
      <c r="I29" s="209">
        <f>IF(AND(OR($D29="Full Professor",$D29="Associate Professor",$D29="Assistant Professor"),H29&gt;20),"Rate too high!",IF(OR($D29="",H29=""),"",VLOOKUP($D29,Maxima!$A$12:$B$18,2,FALSE)*H29/100))</f>
      </c>
      <c r="J29" s="77"/>
      <c r="K29" s="21"/>
      <c r="L29" s="209">
        <f>IF(AND(OR($D29="Full Professor",$D29="Associate Professor",$D29="Assistant Professor"),K29&gt;20),"Rate too high!",IF(OR($D29="",K29=""),"",VLOOKUP($D29,Maxima!$A$12:$B$18,2,FALSE)*K29/100))</f>
      </c>
      <c r="M29" s="77"/>
      <c r="N29" s="21"/>
      <c r="O29" s="209">
        <f>IF(AND(OR($D29="Full Professor",$D29="Associate Professor",$D29="Assistant Professor"),N29&gt;20),"Rate too high!",IF(OR($D29="",N29=""),"",VLOOKUP($D29,Maxima!$A$12:$B$18,2,FALSE)*N29/100))</f>
      </c>
      <c r="P29" s="77"/>
      <c r="Q29" s="213">
        <f t="shared" si="0"/>
        <v>0</v>
      </c>
    </row>
    <row r="30" spans="1:17" ht="12.75" customHeight="1">
      <c r="A30" s="6"/>
      <c r="B30" s="27"/>
      <c r="C30" s="109"/>
      <c r="D30" s="202"/>
      <c r="E30" s="21"/>
      <c r="F30" s="209">
        <f>IF(AND(OR($D30="Full Professor",$D30="Associate Professor",$D30="Assistant Professor"),E30&gt;20),"Rate too high!",IF(OR($D30="",E30=""),"",VLOOKUP($D30,Maxima!$A$12:$B$18,2,FALSE)*E30/100))</f>
      </c>
      <c r="G30" s="77"/>
      <c r="H30" s="21"/>
      <c r="I30" s="209">
        <f>IF(AND(OR($D30="Full Professor",$D30="Associate Professor",$D30="Assistant Professor"),H30&gt;20),"Rate too high!",IF(OR($D30="",H30=""),"",VLOOKUP($D30,Maxima!$A$12:$B$18,2,FALSE)*H30/100))</f>
      </c>
      <c r="J30" s="77"/>
      <c r="K30" s="21"/>
      <c r="L30" s="209">
        <f>IF(AND(OR($D30="Full Professor",$D30="Associate Professor",$D30="Assistant Professor"),K30&gt;20),"Rate too high!",IF(OR($D30="",K30=""),"",VLOOKUP($D30,Maxima!$A$12:$B$18,2,FALSE)*K30/100))</f>
      </c>
      <c r="M30" s="77"/>
      <c r="N30" s="21"/>
      <c r="O30" s="209">
        <f>IF(AND(OR($D30="Full Professor",$D30="Associate Professor",$D30="Assistant Professor"),N30&gt;20),"Rate too high!",IF(OR($D30="",N30=""),"",VLOOKUP($D30,Maxima!$A$12:$B$18,2,FALSE)*N30/100))</f>
      </c>
      <c r="P30" s="77"/>
      <c r="Q30" s="213">
        <f t="shared" si="0"/>
        <v>0</v>
      </c>
    </row>
    <row r="31" spans="1:17" ht="12.75" customHeight="1">
      <c r="A31" s="6"/>
      <c r="B31" s="27"/>
      <c r="C31" s="109"/>
      <c r="D31" s="202"/>
      <c r="E31" s="21"/>
      <c r="F31" s="209">
        <f>IF(AND(OR($D31="Full Professor",$D31="Associate Professor",$D31="Assistant Professor"),E31&gt;20),"Rate too high!",IF(OR($D31="",E31=""),"",VLOOKUP($D31,Maxima!$A$12:$B$18,2,FALSE)*E31/100))</f>
      </c>
      <c r="G31" s="77"/>
      <c r="H31" s="21"/>
      <c r="I31" s="209">
        <f>IF(AND(OR($D31="Full Professor",$D31="Associate Professor",$D31="Assistant Professor"),H31&gt;20),"Rate too high!",IF(OR($D31="",H31=""),"",VLOOKUP($D31,Maxima!$A$12:$B$18,2,FALSE)*H31/100))</f>
      </c>
      <c r="J31" s="77"/>
      <c r="K31" s="21"/>
      <c r="L31" s="209">
        <f>IF(AND(OR($D31="Full Professor",$D31="Associate Professor",$D31="Assistant Professor"),K31&gt;20),"Rate too high!",IF(OR($D31="",K31=""),"",VLOOKUP($D31,Maxima!$A$12:$B$18,2,FALSE)*K31/100))</f>
      </c>
      <c r="M31" s="77"/>
      <c r="N31" s="21"/>
      <c r="O31" s="209">
        <f>IF(AND(OR($D31="Full Professor",$D31="Associate Professor",$D31="Assistant Professor"),N31&gt;20),"Rate too high!",IF(OR($D31="",N31=""),"",VLOOKUP($D31,Maxima!$A$12:$B$18,2,FALSE)*N31/100))</f>
      </c>
      <c r="P31" s="77"/>
      <c r="Q31" s="213">
        <f t="shared" si="0"/>
        <v>0</v>
      </c>
    </row>
    <row r="32" spans="1:17" ht="12.75" customHeight="1">
      <c r="A32" s="6"/>
      <c r="B32" s="27"/>
      <c r="C32" s="109"/>
      <c r="D32" s="202"/>
      <c r="E32" s="21"/>
      <c r="F32" s="209">
        <f>IF(AND(OR($D32="Full Professor",$D32="Associate Professor",$D32="Assistant Professor"),E32&gt;20),"Rate too high!",IF(OR($D32="",E32=""),"",VLOOKUP($D32,Maxima!$A$12:$B$18,2,FALSE)*E32/100))</f>
      </c>
      <c r="G32" s="77"/>
      <c r="H32" s="21"/>
      <c r="I32" s="209">
        <f>IF(AND(OR($D32="Full Professor",$D32="Associate Professor",$D32="Assistant Professor"),H32&gt;20),"Rate too high!",IF(OR($D32="",H32=""),"",VLOOKUP($D32,Maxima!$A$12:$B$18,2,FALSE)*H32/100))</f>
      </c>
      <c r="J32" s="77"/>
      <c r="K32" s="21"/>
      <c r="L32" s="209">
        <f>IF(AND(OR($D32="Full Professor",$D32="Associate Professor",$D32="Assistant Professor"),K32&gt;20),"Rate too high!",IF(OR($D32="",K32=""),"",VLOOKUP($D32,Maxima!$A$12:$B$18,2,FALSE)*K32/100))</f>
      </c>
      <c r="M32" s="77"/>
      <c r="N32" s="21"/>
      <c r="O32" s="209">
        <f>IF(AND(OR($D32="Full Professor",$D32="Associate Professor",$D32="Assistant Professor"),N32&gt;20),"Rate too high!",IF(OR($D32="",N32=""),"",VLOOKUP($D32,Maxima!$A$12:$B$18,2,FALSE)*N32/100))</f>
      </c>
      <c r="P32" s="77"/>
      <c r="Q32" s="213">
        <f t="shared" si="0"/>
        <v>0</v>
      </c>
    </row>
    <row r="33" spans="2:17" s="6" customFormat="1" ht="12.75" customHeight="1">
      <c r="B33" s="27"/>
      <c r="C33" s="109"/>
      <c r="D33" s="202"/>
      <c r="E33" s="21"/>
      <c r="F33" s="209">
        <f>IF(AND(OR($D33="Full Professor",$D33="Associate Professor",$D33="Assistant Professor"),E33&gt;20),"Rate too high!",IF(OR($D33="",E33=""),"",VLOOKUP($D33,Maxima!$A$12:$B$18,2,FALSE)*E33/100))</f>
      </c>
      <c r="G33" s="77"/>
      <c r="H33" s="21"/>
      <c r="I33" s="209">
        <f>IF(AND(OR($D33="Full Professor",$D33="Associate Professor",$D33="Assistant Professor"),H33&gt;20),"Rate too high!",IF(OR($D33="",H33=""),"",VLOOKUP($D33,Maxima!$A$12:$B$18,2,FALSE)*H33/100))</f>
      </c>
      <c r="J33" s="77"/>
      <c r="K33" s="21"/>
      <c r="L33" s="209">
        <f>IF(AND(OR($D33="Full Professor",$D33="Associate Professor",$D33="Assistant Professor"),K33&gt;20),"Rate too high!",IF(OR($D33="",K33=""),"",VLOOKUP($D33,Maxima!$A$12:$B$18,2,FALSE)*K33/100))</f>
      </c>
      <c r="M33" s="77"/>
      <c r="N33" s="21"/>
      <c r="O33" s="209">
        <f>IF(AND(OR($D33="Full Professor",$D33="Associate Professor",$D33="Assistant Professor"),N33&gt;20),"Rate too high!",IF(OR($D33="",N33=""),"",VLOOKUP($D33,Maxima!$A$12:$B$18,2,FALSE)*N33/100))</f>
      </c>
      <c r="P33" s="77"/>
      <c r="Q33" s="213">
        <f t="shared" si="0"/>
        <v>0</v>
      </c>
    </row>
    <row r="34" spans="2:17" s="6" customFormat="1" ht="12.75" customHeight="1">
      <c r="B34" s="27"/>
      <c r="C34" s="109"/>
      <c r="D34" s="202"/>
      <c r="E34" s="21"/>
      <c r="F34" s="209">
        <f>IF(AND(OR($D34="Full Professor",$D34="Associate Professor",$D34="Assistant Professor"),E34&gt;20),"Rate too high!",IF(OR($D34="",E34=""),"",VLOOKUP($D34,Maxima!$A$12:$B$18,2,FALSE)*E34/100))</f>
      </c>
      <c r="G34" s="77"/>
      <c r="H34" s="21"/>
      <c r="I34" s="209">
        <f>IF(AND(OR($D34="Full Professor",$D34="Associate Professor",$D34="Assistant Professor"),H34&gt;20),"Rate too high!",IF(OR($D34="",H34=""),"",VLOOKUP($D34,Maxima!$A$12:$B$18,2,FALSE)*H34/100))</f>
      </c>
      <c r="J34" s="77"/>
      <c r="K34" s="21"/>
      <c r="L34" s="209">
        <f>IF(AND(OR($D34="Full Professor",$D34="Associate Professor",$D34="Assistant Professor"),K34&gt;20),"Rate too high!",IF(OR($D34="",K34=""),"",VLOOKUP($D34,Maxima!$A$12:$B$18,2,FALSE)*K34/100))</f>
      </c>
      <c r="M34" s="77"/>
      <c r="N34" s="21"/>
      <c r="O34" s="209">
        <f>IF(AND(OR($D34="Full Professor",$D34="Associate Professor",$D34="Assistant Professor"),N34&gt;20),"Rate too high!",IF(OR($D34="",N34=""),"",VLOOKUP($D34,Maxima!$A$12:$B$18,2,FALSE)*N34/100))</f>
      </c>
      <c r="P34" s="77"/>
      <c r="Q34" s="213">
        <f t="shared" si="0"/>
        <v>0</v>
      </c>
    </row>
    <row r="35" spans="2:17" s="6" customFormat="1" ht="12.75" customHeight="1">
      <c r="B35" s="27"/>
      <c r="C35" s="109"/>
      <c r="D35" s="202"/>
      <c r="E35" s="21"/>
      <c r="F35" s="209">
        <f>IF(AND(OR($D35="Full Professor",$D35="Associate Professor",$D35="Assistant Professor"),E35&gt;20),"Rate too high!",IF(OR($D35="",E35=""),"",VLOOKUP($D35,Maxima!$A$12:$B$18,2,FALSE)*E35/100))</f>
      </c>
      <c r="G35" s="77"/>
      <c r="H35" s="21"/>
      <c r="I35" s="209">
        <f>IF(AND(OR($D35="Full Professor",$D35="Associate Professor",$D35="Assistant Professor"),H35&gt;20),"Rate too high!",IF(OR($D35="",H35=""),"",VLOOKUP($D35,Maxima!$A$12:$B$18,2,FALSE)*H35/100))</f>
      </c>
      <c r="J35" s="77"/>
      <c r="K35" s="21"/>
      <c r="L35" s="209">
        <f>IF(AND(OR($D35="Full Professor",$D35="Associate Professor",$D35="Assistant Professor"),K35&gt;20),"Rate too high!",IF(OR($D35="",K35=""),"",VLOOKUP($D35,Maxima!$A$12:$B$18,2,FALSE)*K35/100))</f>
      </c>
      <c r="M35" s="77"/>
      <c r="N35" s="21"/>
      <c r="O35" s="209">
        <f>IF(AND(OR($D35="Full Professor",$D35="Associate Professor",$D35="Assistant Professor"),N35&gt;20),"Rate too high!",IF(OR($D35="",N35=""),"",VLOOKUP($D35,Maxima!$A$12:$B$18,2,FALSE)*N35/100))</f>
      </c>
      <c r="P35" s="77"/>
      <c r="Q35" s="213">
        <f t="shared" si="0"/>
        <v>0</v>
      </c>
    </row>
    <row r="36" spans="2:17" s="6" customFormat="1" ht="12.75" customHeight="1">
      <c r="B36" s="27"/>
      <c r="C36" s="109"/>
      <c r="D36" s="202"/>
      <c r="E36" s="21"/>
      <c r="F36" s="209">
        <f>IF(AND(OR($D36="Full Professor",$D36="Associate Professor",$D36="Assistant Professor"),E36&gt;20),"Rate too high!",IF(OR($D36="",E36=""),"",VLOOKUP($D36,Maxima!$A$12:$B$18,2,FALSE)*E36/100))</f>
      </c>
      <c r="G36" s="77"/>
      <c r="H36" s="21"/>
      <c r="I36" s="209">
        <f>IF(AND(OR($D36="Full Professor",$D36="Associate Professor",$D36="Assistant Professor"),H36&gt;20),"Rate too high!",IF(OR($D36="",H36=""),"",VLOOKUP($D36,Maxima!$A$12:$B$18,2,FALSE)*H36/100))</f>
      </c>
      <c r="J36" s="77"/>
      <c r="K36" s="21"/>
      <c r="L36" s="209">
        <f>IF(AND(OR($D36="Full Professor",$D36="Associate Professor",$D36="Assistant Professor"),K36&gt;20),"Rate too high!",IF(OR($D36="",K36=""),"",VLOOKUP($D36,Maxima!$A$12:$B$18,2,FALSE)*K36/100))</f>
      </c>
      <c r="M36" s="77"/>
      <c r="N36" s="21"/>
      <c r="O36" s="209">
        <f>IF(AND(OR($D36="Full Professor",$D36="Associate Professor",$D36="Assistant Professor"),N36&gt;20),"Rate too high!",IF(OR($D36="",N36=""),"",VLOOKUP($D36,Maxima!$A$12:$B$18,2,FALSE)*N36/100))</f>
      </c>
      <c r="P36" s="77"/>
      <c r="Q36" s="213">
        <f t="shared" si="0"/>
        <v>0</v>
      </c>
    </row>
    <row r="37" spans="2:17" s="6" customFormat="1" ht="12.75" customHeight="1">
      <c r="B37" s="27"/>
      <c r="C37" s="109"/>
      <c r="D37" s="202"/>
      <c r="E37" s="21"/>
      <c r="F37" s="209">
        <f>IF(AND(OR($D37="Full Professor",$D37="Associate Professor",$D37="Assistant Professor"),E37&gt;20),"Rate too high!",IF(OR($D37="",E37=""),"",VLOOKUP($D37,Maxima!$A$12:$B$18,2,FALSE)*E37/100))</f>
      </c>
      <c r="G37" s="77"/>
      <c r="H37" s="21"/>
      <c r="I37" s="209">
        <f>IF(AND(OR($D37="Full Professor",$D37="Associate Professor",$D37="Assistant Professor"),H37&gt;20),"Rate too high!",IF(OR($D37="",H37=""),"",VLOOKUP($D37,Maxima!$A$12:$B$18,2,FALSE)*H37/100))</f>
      </c>
      <c r="J37" s="77"/>
      <c r="K37" s="21"/>
      <c r="L37" s="209">
        <f>IF(AND(OR($D37="Full Professor",$D37="Associate Professor",$D37="Assistant Professor"),K37&gt;20),"Rate too high!",IF(OR($D37="",K37=""),"",VLOOKUP($D37,Maxima!$A$12:$B$18,2,FALSE)*K37/100))</f>
      </c>
      <c r="M37" s="77"/>
      <c r="N37" s="21"/>
      <c r="O37" s="209">
        <f>IF(AND(OR($D37="Full Professor",$D37="Associate Professor",$D37="Assistant Professor"),N37&gt;20),"Rate too high!",IF(OR($D37="",N37=""),"",VLOOKUP($D37,Maxima!$A$12:$B$18,2,FALSE)*N37/100))</f>
      </c>
      <c r="P37" s="77"/>
      <c r="Q37" s="213">
        <f t="shared" si="0"/>
        <v>0</v>
      </c>
    </row>
    <row r="38" spans="2:17" s="6" customFormat="1" ht="12.75" customHeight="1">
      <c r="B38" s="27"/>
      <c r="C38" s="109"/>
      <c r="D38" s="202"/>
      <c r="E38" s="21"/>
      <c r="F38" s="209">
        <f>IF(AND(OR($D38="Full Professor",$D38="Associate Professor",$D38="Assistant Professor"),E38&gt;20),"Rate too high!",IF(OR($D38="",E38=""),"",VLOOKUP($D38,Maxima!$A$12:$B$18,2,FALSE)*E38/100))</f>
      </c>
      <c r="G38" s="77"/>
      <c r="H38" s="21"/>
      <c r="I38" s="209">
        <f>IF(AND(OR($D38="Full Professor",$D38="Associate Professor",$D38="Assistant Professor"),H38&gt;20),"Rate too high!",IF(OR($D38="",H38=""),"",VLOOKUP($D38,Maxima!$A$12:$B$18,2,FALSE)*H38/100))</f>
      </c>
      <c r="J38" s="77"/>
      <c r="K38" s="21"/>
      <c r="L38" s="209">
        <f>IF(AND(OR($D38="Full Professor",$D38="Associate Professor",$D38="Assistant Professor"),K38&gt;20),"Rate too high!",IF(OR($D38="",K38=""),"",VLOOKUP($D38,Maxima!$A$12:$B$18,2,FALSE)*K38/100))</f>
      </c>
      <c r="M38" s="77"/>
      <c r="N38" s="21"/>
      <c r="O38" s="209">
        <f>IF(AND(OR($D38="Full Professor",$D38="Associate Professor",$D38="Assistant Professor"),N38&gt;20),"Rate too high!",IF(OR($D38="",N38=""),"",VLOOKUP($D38,Maxima!$A$12:$B$18,2,FALSE)*N38/100))</f>
      </c>
      <c r="P38" s="77"/>
      <c r="Q38" s="213">
        <f t="shared" si="0"/>
        <v>0</v>
      </c>
    </row>
    <row r="39" spans="2:17" s="6" customFormat="1" ht="12.75" customHeight="1">
      <c r="B39" s="27"/>
      <c r="C39" s="109"/>
      <c r="D39" s="202"/>
      <c r="E39" s="21"/>
      <c r="F39" s="209">
        <f>IF(AND(OR($D39="Full Professor",$D39="Associate Professor",$D39="Assistant Professor"),E39&gt;20),"Rate too high!",IF(OR($D39="",E39=""),"",VLOOKUP($D39,Maxima!$A$12:$B$18,2,FALSE)*E39/100))</f>
      </c>
      <c r="G39" s="77"/>
      <c r="H39" s="21"/>
      <c r="I39" s="209">
        <f>IF(AND(OR($D39="Full Professor",$D39="Associate Professor",$D39="Assistant Professor"),H39&gt;20),"Rate too high!",IF(OR($D39="",H39=""),"",VLOOKUP($D39,Maxima!$A$12:$B$18,2,FALSE)*H39/100))</f>
      </c>
      <c r="J39" s="77"/>
      <c r="K39" s="21"/>
      <c r="L39" s="209">
        <f>IF(AND(OR($D39="Full Professor",$D39="Associate Professor",$D39="Assistant Professor"),K39&gt;20),"Rate too high!",IF(OR($D39="",K39=""),"",VLOOKUP($D39,Maxima!$A$12:$B$18,2,FALSE)*K39/100))</f>
      </c>
      <c r="M39" s="77"/>
      <c r="N39" s="21"/>
      <c r="O39" s="209">
        <f>IF(AND(OR($D39="Full Professor",$D39="Associate Professor",$D39="Assistant Professor"),N39&gt;20),"Rate too high!",IF(OR($D39="",N39=""),"",VLOOKUP($D39,Maxima!$A$12:$B$18,2,FALSE)*N39/100))</f>
      </c>
      <c r="P39" s="77"/>
      <c r="Q39" s="213">
        <f t="shared" si="0"/>
        <v>0</v>
      </c>
    </row>
    <row r="40" spans="2:17" s="6" customFormat="1" ht="12.75" customHeight="1">
      <c r="B40" s="27"/>
      <c r="C40" s="109"/>
      <c r="D40" s="202"/>
      <c r="E40" s="21"/>
      <c r="F40" s="209">
        <f>IF(AND(OR($D40="Full Professor",$D40="Associate Professor",$D40="Assistant Professor"),E40&gt;20),"Rate too high!",IF(OR($D40="",E40=""),"",VLOOKUP($D40,Maxima!$A$12:$B$18,2,FALSE)*E40/100))</f>
      </c>
      <c r="G40" s="77"/>
      <c r="H40" s="21"/>
      <c r="I40" s="209">
        <f>IF(AND(OR($D40="Full Professor",$D40="Associate Professor",$D40="Assistant Professor"),H40&gt;20),"Rate too high!",IF(OR($D40="",H40=""),"",VLOOKUP($D40,Maxima!$A$12:$B$18,2,FALSE)*H40/100))</f>
      </c>
      <c r="J40" s="77"/>
      <c r="K40" s="21"/>
      <c r="L40" s="209">
        <f>IF(AND(OR($D40="Full Professor",$D40="Associate Professor",$D40="Assistant Professor"),K40&gt;20),"Rate too high!",IF(OR($D40="",K40=""),"",VLOOKUP($D40,Maxima!$A$12:$B$18,2,FALSE)*K40/100))</f>
      </c>
      <c r="M40" s="77"/>
      <c r="N40" s="21"/>
      <c r="O40" s="209">
        <f>IF(AND(OR($D40="Full Professor",$D40="Associate Professor",$D40="Assistant Professor"),N40&gt;20),"Rate too high!",IF(OR($D40="",N40=""),"",VLOOKUP($D40,Maxima!$A$12:$B$18,2,FALSE)*N40/100))</f>
      </c>
      <c r="P40" s="77"/>
      <c r="Q40" s="213">
        <f t="shared" si="0"/>
        <v>0</v>
      </c>
    </row>
    <row r="41" spans="2:17" s="6" customFormat="1" ht="12.75" customHeight="1">
      <c r="B41" s="27"/>
      <c r="C41" s="109"/>
      <c r="D41" s="202"/>
      <c r="E41" s="21"/>
      <c r="F41" s="209">
        <f>IF(AND(OR($D41="Full Professor",$D41="Associate Professor",$D41="Assistant Professor"),E41&gt;20),"Rate too high!",IF(OR($D41="",E41=""),"",VLOOKUP($D41,Maxima!$A$12:$B$18,2,FALSE)*E41/100))</f>
      </c>
      <c r="G41" s="77"/>
      <c r="H41" s="21"/>
      <c r="I41" s="209">
        <f>IF(AND(OR($D41="Full Professor",$D41="Associate Professor",$D41="Assistant Professor"),H41&gt;20),"Rate too high!",IF(OR($D41="",H41=""),"",VLOOKUP($D41,Maxima!$A$12:$B$18,2,FALSE)*H41/100))</f>
      </c>
      <c r="J41" s="77"/>
      <c r="K41" s="21"/>
      <c r="L41" s="209">
        <f>IF(AND(OR($D41="Full Professor",$D41="Associate Professor",$D41="Assistant Professor"),K41&gt;20),"Rate too high!",IF(OR($D41="",K41=""),"",VLOOKUP($D41,Maxima!$A$12:$B$18,2,FALSE)*K41/100))</f>
      </c>
      <c r="M41" s="77"/>
      <c r="N41" s="21"/>
      <c r="O41" s="209">
        <f>IF(AND(OR($D41="Full Professor",$D41="Associate Professor",$D41="Assistant Professor"),N41&gt;20),"Rate too high!",IF(OR($D41="",N41=""),"",VLOOKUP($D41,Maxima!$A$12:$B$18,2,FALSE)*N41/100))</f>
      </c>
      <c r="P41" s="77"/>
      <c r="Q41" s="213">
        <f t="shared" si="0"/>
        <v>0</v>
      </c>
    </row>
    <row r="42" spans="2:17" s="6" customFormat="1" ht="12.75" customHeight="1">
      <c r="B42" s="27"/>
      <c r="C42" s="109"/>
      <c r="D42" s="202"/>
      <c r="E42" s="21"/>
      <c r="F42" s="209">
        <f>IF(AND(OR($D42="Full Professor",$D42="Associate Professor",$D42="Assistant Professor"),E42&gt;20),"Rate too high!",IF(OR($D42="",E42=""),"",VLOOKUP($D42,Maxima!$A$12:$B$18,2,FALSE)*E42/100))</f>
      </c>
      <c r="G42" s="77"/>
      <c r="H42" s="21"/>
      <c r="I42" s="209">
        <f>IF(AND(OR($D42="Full Professor",$D42="Associate Professor",$D42="Assistant Professor"),H42&gt;20),"Rate too high!",IF(OR($D42="",H42=""),"",VLOOKUP($D42,Maxima!$A$12:$B$18,2,FALSE)*H42/100))</f>
      </c>
      <c r="J42" s="77"/>
      <c r="K42" s="21"/>
      <c r="L42" s="209">
        <f>IF(AND(OR($D42="Full Professor",$D42="Associate Professor",$D42="Assistant Professor"),K42&gt;20),"Rate too high!",IF(OR($D42="",K42=""),"",VLOOKUP($D42,Maxima!$A$12:$B$18,2,FALSE)*K42/100))</f>
      </c>
      <c r="M42" s="77"/>
      <c r="N42" s="21"/>
      <c r="O42" s="209">
        <f>IF(AND(OR($D42="Full Professor",$D42="Associate Professor",$D42="Assistant Professor"),N42&gt;20),"Rate too high!",IF(OR($D42="",N42=""),"",VLOOKUP($D42,Maxima!$A$12:$B$18,2,FALSE)*N42/100))</f>
      </c>
      <c r="P42" s="77"/>
      <c r="Q42" s="213">
        <f t="shared" si="0"/>
        <v>0</v>
      </c>
    </row>
    <row r="43" spans="2:17" s="6" customFormat="1" ht="12.75" customHeight="1">
      <c r="B43" s="27"/>
      <c r="C43" s="109"/>
      <c r="D43" s="202"/>
      <c r="E43" s="21"/>
      <c r="F43" s="209">
        <f>IF(AND(OR($D43="Full Professor",$D43="Associate Professor",$D43="Assistant Professor"),E43&gt;20),"Rate too high!",IF(OR($D43="",E43=""),"",VLOOKUP($D43,Maxima!$A$12:$B$18,2,FALSE)*E43/100))</f>
      </c>
      <c r="G43" s="77"/>
      <c r="H43" s="21"/>
      <c r="I43" s="209">
        <f>IF(AND(OR($D43="Full Professor",$D43="Associate Professor",$D43="Assistant Professor"),H43&gt;20),"Rate too high!",IF(OR($D43="",H43=""),"",VLOOKUP($D43,Maxima!$A$12:$B$18,2,FALSE)*H43/100))</f>
      </c>
      <c r="J43" s="77"/>
      <c r="K43" s="21"/>
      <c r="L43" s="209">
        <f>IF(AND(OR($D43="Full Professor",$D43="Associate Professor",$D43="Assistant Professor"),K43&gt;20),"Rate too high!",IF(OR($D43="",K43=""),"",VLOOKUP($D43,Maxima!$A$12:$B$18,2,FALSE)*K43/100))</f>
      </c>
      <c r="M43" s="77"/>
      <c r="N43" s="21"/>
      <c r="O43" s="209">
        <f>IF(AND(OR($D43="Full Professor",$D43="Associate Professor",$D43="Assistant Professor"),N43&gt;20),"Rate too high!",IF(OR($D43="",N43=""),"",VLOOKUP($D43,Maxima!$A$12:$B$18,2,FALSE)*N43/100))</f>
      </c>
      <c r="P43" s="77"/>
      <c r="Q43" s="213">
        <f t="shared" si="0"/>
        <v>0</v>
      </c>
    </row>
    <row r="44" spans="2:17" s="6" customFormat="1" ht="12.75" customHeight="1">
      <c r="B44" s="27"/>
      <c r="C44" s="109"/>
      <c r="D44" s="202"/>
      <c r="E44" s="21"/>
      <c r="F44" s="209">
        <f>IF(AND(OR($D44="Full Professor",$D44="Associate Professor",$D44="Assistant Professor"),E44&gt;20),"Rate too high!",IF(OR($D44="",E44=""),"",VLOOKUP($D44,Maxima!$A$12:$B$18,2,FALSE)*E44/100))</f>
      </c>
      <c r="G44" s="77"/>
      <c r="H44" s="21"/>
      <c r="I44" s="209">
        <f>IF(AND(OR($D44="Full Professor",$D44="Associate Professor",$D44="Assistant Professor"),H44&gt;20),"Rate too high!",IF(OR($D44="",H44=""),"",VLOOKUP($D44,Maxima!$A$12:$B$18,2,FALSE)*H44/100))</f>
      </c>
      <c r="J44" s="77"/>
      <c r="K44" s="21"/>
      <c r="L44" s="209">
        <f>IF(AND(OR($D44="Full Professor",$D44="Associate Professor",$D44="Assistant Professor"),K44&gt;20),"Rate too high!",IF(OR($D44="",K44=""),"",VLOOKUP($D44,Maxima!$A$12:$B$18,2,FALSE)*K44/100))</f>
      </c>
      <c r="M44" s="77"/>
      <c r="N44" s="21"/>
      <c r="O44" s="209">
        <f>IF(AND(OR($D44="Full Professor",$D44="Associate Professor",$D44="Assistant Professor"),N44&gt;20),"Rate too high!",IF(OR($D44="",N44=""),"",VLOOKUP($D44,Maxima!$A$12:$B$18,2,FALSE)*N44/100))</f>
      </c>
      <c r="P44" s="77"/>
      <c r="Q44" s="213">
        <f t="shared" si="0"/>
        <v>0</v>
      </c>
    </row>
    <row r="45" spans="2:17" s="6" customFormat="1" ht="12.75" customHeight="1">
      <c r="B45" s="27"/>
      <c r="C45" s="109"/>
      <c r="D45" s="202"/>
      <c r="E45" s="21"/>
      <c r="F45" s="209">
        <f>IF(AND(OR($D45="Full Professor",$D45="Associate Professor",$D45="Assistant Professor"),E45&gt;20),"Rate too high!",IF(OR($D45="",E45=""),"",VLOOKUP($D45,Maxima!$A$12:$B$18,2,FALSE)*E45/100))</f>
      </c>
      <c r="G45" s="77"/>
      <c r="H45" s="21"/>
      <c r="I45" s="209">
        <f>IF(AND(OR($D45="Full Professor",$D45="Associate Professor",$D45="Assistant Professor"),H45&gt;20),"Rate too high!",IF(OR($D45="",H45=""),"",VLOOKUP($D45,Maxima!$A$12:$B$18,2,FALSE)*H45/100))</f>
      </c>
      <c r="J45" s="77"/>
      <c r="K45" s="21"/>
      <c r="L45" s="209">
        <f>IF(AND(OR($D45="Full Professor",$D45="Associate Professor",$D45="Assistant Professor"),K45&gt;20),"Rate too high!",IF(OR($D45="",K45=""),"",VLOOKUP($D45,Maxima!$A$12:$B$18,2,FALSE)*K45/100))</f>
      </c>
      <c r="M45" s="77"/>
      <c r="N45" s="21"/>
      <c r="O45" s="209">
        <f>IF(AND(OR($D45="Full Professor",$D45="Associate Professor",$D45="Assistant Professor"),N45&gt;20),"Rate too high!",IF(OR($D45="",N45=""),"",VLOOKUP($D45,Maxima!$A$12:$B$18,2,FALSE)*N45/100))</f>
      </c>
      <c r="P45" s="77"/>
      <c r="Q45" s="213">
        <f t="shared" si="0"/>
        <v>0</v>
      </c>
    </row>
    <row r="46" spans="2:17" s="6" customFormat="1" ht="12.75" customHeight="1">
      <c r="B46" s="27"/>
      <c r="C46" s="109"/>
      <c r="D46" s="202"/>
      <c r="E46" s="21"/>
      <c r="F46" s="209">
        <f>IF(AND(OR($D46="Full Professor",$D46="Associate Professor",$D46="Assistant Professor"),E46&gt;20),"Rate too high!",IF(OR($D46="",E46=""),"",VLOOKUP($D46,Maxima!$A$12:$B$18,2,FALSE)*E46/100))</f>
      </c>
      <c r="G46" s="77"/>
      <c r="H46" s="21"/>
      <c r="I46" s="209">
        <f>IF(AND(OR($D46="Full Professor",$D46="Associate Professor",$D46="Assistant Professor"),H46&gt;20),"Rate too high!",IF(OR($D46="",H46=""),"",VLOOKUP($D46,Maxima!$A$12:$B$18,2,FALSE)*H46/100))</f>
      </c>
      <c r="J46" s="77"/>
      <c r="K46" s="21"/>
      <c r="L46" s="209">
        <f>IF(AND(OR($D46="Full Professor",$D46="Associate Professor",$D46="Assistant Professor"),K46&gt;20),"Rate too high!",IF(OR($D46="",K46=""),"",VLOOKUP($D46,Maxima!$A$12:$B$18,2,FALSE)*K46/100))</f>
      </c>
      <c r="M46" s="77"/>
      <c r="N46" s="21"/>
      <c r="O46" s="209">
        <f>IF(AND(OR($D46="Full Professor",$D46="Associate Professor",$D46="Assistant Professor"),N46&gt;20),"Rate too high!",IF(OR($D46="",N46=""),"",VLOOKUP($D46,Maxima!$A$12:$B$18,2,FALSE)*N46/100))</f>
      </c>
      <c r="P46" s="77"/>
      <c r="Q46" s="213">
        <f t="shared" si="0"/>
        <v>0</v>
      </c>
    </row>
    <row r="47" spans="2:17" s="6" customFormat="1" ht="12.75" customHeight="1">
      <c r="B47" s="27"/>
      <c r="C47" s="109"/>
      <c r="D47" s="202"/>
      <c r="E47" s="21"/>
      <c r="F47" s="209">
        <f>IF(AND(OR($D47="Full Professor",$D47="Associate Professor",$D47="Assistant Professor"),E47&gt;20),"Rate too high!",IF(OR($D47="",E47=""),"",VLOOKUP($D47,Maxima!$A$12:$B$18,2,FALSE)*E47/100))</f>
      </c>
      <c r="G47" s="77"/>
      <c r="H47" s="21"/>
      <c r="I47" s="209">
        <f>IF(AND(OR($D47="Full Professor",$D47="Associate Professor",$D47="Assistant Professor"),H47&gt;20),"Rate too high!",IF(OR($D47="",H47=""),"",VLOOKUP($D47,Maxima!$A$12:$B$18,2,FALSE)*H47/100))</f>
      </c>
      <c r="J47" s="77"/>
      <c r="K47" s="21"/>
      <c r="L47" s="209">
        <f>IF(AND(OR($D47="Full Professor",$D47="Associate Professor",$D47="Assistant Professor"),K47&gt;20),"Rate too high!",IF(OR($D47="",K47=""),"",VLOOKUP($D47,Maxima!$A$12:$B$18,2,FALSE)*K47/100))</f>
      </c>
      <c r="M47" s="77"/>
      <c r="N47" s="21"/>
      <c r="O47" s="209">
        <f>IF(AND(OR($D47="Full Professor",$D47="Associate Professor",$D47="Assistant Professor"),N47&gt;20),"Rate too high!",IF(OR($D47="",N47=""),"",VLOOKUP($D47,Maxima!$A$12:$B$18,2,FALSE)*N47/100))</f>
      </c>
      <c r="P47" s="77"/>
      <c r="Q47" s="213">
        <f t="shared" si="0"/>
        <v>0</v>
      </c>
    </row>
    <row r="48" spans="2:17" s="6" customFormat="1" ht="12.75" customHeight="1">
      <c r="B48" s="27"/>
      <c r="C48" s="109"/>
      <c r="D48" s="202"/>
      <c r="E48" s="21"/>
      <c r="F48" s="209">
        <f>IF(AND(OR($D48="Full Professor",$D48="Associate Professor",$D48="Assistant Professor"),E48&gt;20),"Rate too high!",IF(OR($D48="",E48=""),"",VLOOKUP($D48,Maxima!$A$12:$B$18,2,FALSE)*E48/100))</f>
      </c>
      <c r="G48" s="77"/>
      <c r="H48" s="21"/>
      <c r="I48" s="209">
        <f>IF(AND(OR($D48="Full Professor",$D48="Associate Professor",$D48="Assistant Professor"),H48&gt;20),"Rate too high!",IF(OR($D48="",H48=""),"",VLOOKUP($D48,Maxima!$A$12:$B$18,2,FALSE)*H48/100))</f>
      </c>
      <c r="J48" s="77"/>
      <c r="K48" s="21"/>
      <c r="L48" s="209">
        <f>IF(AND(OR($D48="Full Professor",$D48="Associate Professor",$D48="Assistant Professor"),K48&gt;20),"Rate too high!",IF(OR($D48="",K48=""),"",VLOOKUP($D48,Maxima!$A$12:$B$18,2,FALSE)*K48/100))</f>
      </c>
      <c r="M48" s="77"/>
      <c r="N48" s="21"/>
      <c r="O48" s="209">
        <f>IF(AND(OR($D48="Full Professor",$D48="Associate Professor",$D48="Assistant Professor"),N48&gt;20),"Rate too high!",IF(OR($D48="",N48=""),"",VLOOKUP($D48,Maxima!$A$12:$B$18,2,FALSE)*N48/100))</f>
      </c>
      <c r="P48" s="77"/>
      <c r="Q48" s="213">
        <f t="shared" si="0"/>
        <v>0</v>
      </c>
    </row>
    <row r="49" spans="2:17" s="6" customFormat="1" ht="12.75" customHeight="1">
      <c r="B49" s="27"/>
      <c r="C49" s="109"/>
      <c r="D49" s="202"/>
      <c r="E49" s="21"/>
      <c r="F49" s="209">
        <f>IF(AND(OR($D49="Full Professor",$D49="Associate Professor",$D49="Assistant Professor"),E49&gt;20),"Rate too high!",IF(OR($D49="",E49=""),"",VLOOKUP($D49,Maxima!$A$12:$B$18,2,FALSE)*E49/100))</f>
      </c>
      <c r="G49" s="77"/>
      <c r="H49" s="21"/>
      <c r="I49" s="209">
        <f>IF(AND(OR($D49="Full Professor",$D49="Associate Professor",$D49="Assistant Professor"),H49&gt;20),"Rate too high!",IF(OR($D49="",H49=""),"",VLOOKUP($D49,Maxima!$A$12:$B$18,2,FALSE)*H49/100))</f>
      </c>
      <c r="J49" s="77"/>
      <c r="K49" s="21"/>
      <c r="L49" s="209">
        <f>IF(AND(OR($D49="Full Professor",$D49="Associate Professor",$D49="Assistant Professor"),K49&gt;20),"Rate too high!",IF(OR($D49="",K49=""),"",VLOOKUP($D49,Maxima!$A$12:$B$18,2,FALSE)*K49/100))</f>
      </c>
      <c r="M49" s="77"/>
      <c r="N49" s="21"/>
      <c r="O49" s="209">
        <f>IF(AND(OR($D49="Full Professor",$D49="Associate Professor",$D49="Assistant Professor"),N49&gt;20),"Rate too high!",IF(OR($D49="",N49=""),"",VLOOKUP($D49,Maxima!$A$12:$B$18,2,FALSE)*N49/100))</f>
      </c>
      <c r="P49" s="77"/>
      <c r="Q49" s="213">
        <f t="shared" si="0"/>
        <v>0</v>
      </c>
    </row>
    <row r="50" spans="2:17" s="6" customFormat="1" ht="12.75" customHeight="1">
      <c r="B50" s="27"/>
      <c r="C50" s="108"/>
      <c r="D50" s="203"/>
      <c r="E50" s="21"/>
      <c r="F50" s="209">
        <f>IF(AND(OR($D50="Full Professor",$D50="Associate Professor",$D50="Assistant Professor"),E50&gt;20),"Rate too high!",IF(OR($D50="",E50=""),"",VLOOKUP($D50,Maxima!$A$12:$B$18,2,FALSE)*E50/100))</f>
      </c>
      <c r="G50" s="77"/>
      <c r="H50" s="21"/>
      <c r="I50" s="209">
        <f>IF(AND(OR($D50="Full Professor",$D50="Associate Professor",$D50="Assistant Professor"),H50&gt;20),"Rate too high!",IF(OR($D50="",H50=""),"",VLOOKUP($D50,Maxima!$A$12:$B$18,2,FALSE)*H50/100))</f>
      </c>
      <c r="J50" s="77"/>
      <c r="K50" s="21"/>
      <c r="L50" s="209">
        <f>IF(AND(OR($D50="Full Professor",$D50="Associate Professor",$D50="Assistant Professor"),K50&gt;20),"Rate too high!",IF(OR($D50="",K50=""),"",VLOOKUP($D50,Maxima!$A$12:$B$18,2,FALSE)*K50/100))</f>
      </c>
      <c r="M50" s="77"/>
      <c r="N50" s="21"/>
      <c r="O50" s="209">
        <f>IF(AND(OR($D50="Full Professor",$D50="Associate Professor",$D50="Assistant Professor"),N50&gt;20),"Rate too high!",IF(OR($D50="",N50=""),"",VLOOKUP($D50,Maxima!$A$12:$B$18,2,FALSE)*N50/100))</f>
      </c>
      <c r="P50" s="77"/>
      <c r="Q50" s="213">
        <f t="shared" si="0"/>
        <v>0</v>
      </c>
    </row>
    <row r="51" spans="2:17" s="6" customFormat="1" ht="12.75" customHeight="1">
      <c r="B51" s="27"/>
      <c r="C51" s="108"/>
      <c r="D51" s="203"/>
      <c r="E51" s="21"/>
      <c r="F51" s="209">
        <f>IF(AND(OR($D51="Full Professor",$D51="Associate Professor",$D51="Assistant Professor"),E51&gt;20),"Rate too high!",IF(OR($D51="",E51=""),"",VLOOKUP($D51,Maxima!$A$12:$B$18,2,FALSE)*E51/100))</f>
      </c>
      <c r="G51" s="77"/>
      <c r="H51" s="21"/>
      <c r="I51" s="209">
        <f>IF(AND(OR($D51="Full Professor",$D51="Associate Professor",$D51="Assistant Professor"),H51&gt;20),"Rate too high!",IF(OR($D51="",H51=""),"",VLOOKUP($D51,Maxima!$A$12:$B$18,2,FALSE)*H51/100))</f>
      </c>
      <c r="J51" s="77"/>
      <c r="K51" s="21"/>
      <c r="L51" s="209">
        <f>IF(AND(OR($D51="Full Professor",$D51="Associate Professor",$D51="Assistant Professor"),K51&gt;20),"Rate too high!",IF(OR($D51="",K51=""),"",VLOOKUP($D51,Maxima!$A$12:$B$18,2,FALSE)*K51/100))</f>
      </c>
      <c r="M51" s="77"/>
      <c r="N51" s="21"/>
      <c r="O51" s="209">
        <f>IF(AND(OR($D51="Full Professor",$D51="Associate Professor",$D51="Assistant Professor"),N51&gt;20),"Rate too high!",IF(OR($D51="",N51=""),"",VLOOKUP($D51,Maxima!$A$12:$B$18,2,FALSE)*N51/100))</f>
      </c>
      <c r="P51" s="77"/>
      <c r="Q51" s="213">
        <f t="shared" si="0"/>
        <v>0</v>
      </c>
    </row>
    <row r="52" spans="2:17" s="6" customFormat="1" ht="12.75" customHeight="1">
      <c r="B52" s="27"/>
      <c r="C52" s="108"/>
      <c r="D52" s="203"/>
      <c r="E52" s="21"/>
      <c r="F52" s="209">
        <f>IF(AND(OR($D52="Full Professor",$D52="Associate Professor",$D52="Assistant Professor"),E52&gt;20),"Rate too high!",IF(OR($D52="",E52=""),"",VLOOKUP($D52,Maxima!$A$12:$B$18,2,FALSE)*E52/100))</f>
      </c>
      <c r="G52" s="77"/>
      <c r="H52" s="21"/>
      <c r="I52" s="209">
        <f>IF(AND(OR($D52="Full Professor",$D52="Associate Professor",$D52="Assistant Professor"),H52&gt;20),"Rate too high!",IF(OR($D52="",H52=""),"",VLOOKUP($D52,Maxima!$A$12:$B$18,2,FALSE)*H52/100))</f>
      </c>
      <c r="J52" s="77"/>
      <c r="K52" s="21"/>
      <c r="L52" s="209">
        <f>IF(AND(OR($D52="Full Professor",$D52="Associate Professor",$D52="Assistant Professor"),K52&gt;20),"Rate too high!",IF(OR($D52="",K52=""),"",VLOOKUP($D52,Maxima!$A$12:$B$18,2,FALSE)*K52/100))</f>
      </c>
      <c r="M52" s="77"/>
      <c r="N52" s="21"/>
      <c r="O52" s="209">
        <f>IF(AND(OR($D52="Full Professor",$D52="Associate Professor",$D52="Assistant Professor"),N52&gt;20),"Rate too high!",IF(OR($D52="",N52=""),"",VLOOKUP($D52,Maxima!$A$12:$B$18,2,FALSE)*N52/100))</f>
      </c>
      <c r="P52" s="77"/>
      <c r="Q52" s="213">
        <f t="shared" si="0"/>
        <v>0</v>
      </c>
    </row>
    <row r="53" spans="2:17" s="6" customFormat="1" ht="12.75" customHeight="1">
      <c r="B53" s="27"/>
      <c r="C53" s="108"/>
      <c r="D53" s="203"/>
      <c r="E53" s="21"/>
      <c r="F53" s="209">
        <f>IF(AND(OR($D53="Full Professor",$D53="Associate Professor",$D53="Assistant Professor"),E53&gt;20),"Rate too high!",IF(OR($D53="",E53=""),"",VLOOKUP($D53,Maxima!$A$12:$B$18,2,FALSE)*E53/100))</f>
      </c>
      <c r="G53" s="77"/>
      <c r="H53" s="21"/>
      <c r="I53" s="209">
        <f>IF(AND(OR($D53="Full Professor",$D53="Associate Professor",$D53="Assistant Professor"),H53&gt;20),"Rate too high!",IF(OR($D53="",H53=""),"",VLOOKUP($D53,Maxima!$A$12:$B$18,2,FALSE)*H53/100))</f>
      </c>
      <c r="J53" s="77"/>
      <c r="K53" s="21"/>
      <c r="L53" s="209">
        <f>IF(AND(OR($D53="Full Professor",$D53="Associate Professor",$D53="Assistant Professor"),K53&gt;20),"Rate too high!",IF(OR($D53="",K53=""),"",VLOOKUP($D53,Maxima!$A$12:$B$18,2,FALSE)*K53/100))</f>
      </c>
      <c r="M53" s="77"/>
      <c r="N53" s="21"/>
      <c r="O53" s="209">
        <f>IF(AND(OR($D53="Full Professor",$D53="Associate Professor",$D53="Assistant Professor"),N53&gt;20),"Rate too high!",IF(OR($D53="",N53=""),"",VLOOKUP($D53,Maxima!$A$12:$B$18,2,FALSE)*N53/100))</f>
      </c>
      <c r="P53" s="77"/>
      <c r="Q53" s="213">
        <f t="shared" si="0"/>
        <v>0</v>
      </c>
    </row>
    <row r="54" spans="2:17" s="6" customFormat="1" ht="12.75" customHeight="1">
      <c r="B54" s="27"/>
      <c r="C54" s="108"/>
      <c r="D54" s="203"/>
      <c r="E54" s="21"/>
      <c r="F54" s="209">
        <f>IF(AND(OR($D54="Full Professor",$D54="Associate Professor",$D54="Assistant Professor"),E54&gt;20),"Rate too high!",IF(OR($D54="",E54=""),"",VLOOKUP($D54,Maxima!$A$12:$B$18,2,FALSE)*E54/100))</f>
      </c>
      <c r="G54" s="77"/>
      <c r="H54" s="21"/>
      <c r="I54" s="209">
        <f>IF(AND(OR($D54="Full Professor",$D54="Associate Professor",$D54="Assistant Professor"),H54&gt;20),"Rate too high!",IF(OR($D54="",H54=""),"",VLOOKUP($D54,Maxima!$A$12:$B$18,2,FALSE)*H54/100))</f>
      </c>
      <c r="J54" s="77"/>
      <c r="K54" s="21"/>
      <c r="L54" s="209">
        <f>IF(AND(OR($D54="Full Professor",$D54="Associate Professor",$D54="Assistant Professor"),K54&gt;20),"Rate too high!",IF(OR($D54="",K54=""),"",VLOOKUP($D54,Maxima!$A$12:$B$18,2,FALSE)*K54/100))</f>
      </c>
      <c r="M54" s="77"/>
      <c r="N54" s="21"/>
      <c r="O54" s="209">
        <f>IF(AND(OR($D54="Full Professor",$D54="Associate Professor",$D54="Assistant Professor"),N54&gt;20),"Rate too high!",IF(OR($D54="",N54=""),"",VLOOKUP($D54,Maxima!$A$12:$B$18,2,FALSE)*N54/100))</f>
      </c>
      <c r="P54" s="77"/>
      <c r="Q54" s="213">
        <f t="shared" si="0"/>
        <v>0</v>
      </c>
    </row>
    <row r="55" spans="2:17" s="6" customFormat="1" ht="12.75" customHeight="1">
      <c r="B55" s="27"/>
      <c r="C55" s="108"/>
      <c r="D55" s="203"/>
      <c r="E55" s="21"/>
      <c r="F55" s="209">
        <f>IF(AND(OR($D55="Full Professor",$D55="Associate Professor",$D55="Assistant Professor"),E55&gt;20),"Rate too high!",IF(OR($D55="",E55=""),"",VLOOKUP($D55,Maxima!$A$12:$B$18,2,FALSE)*E55/100))</f>
      </c>
      <c r="G55" s="77"/>
      <c r="H55" s="21"/>
      <c r="I55" s="209">
        <f>IF(AND(OR($D55="Full Professor",$D55="Associate Professor",$D55="Assistant Professor"),H55&gt;20),"Rate too high!",IF(OR($D55="",H55=""),"",VLOOKUP($D55,Maxima!$A$12:$B$18,2,FALSE)*H55/100))</f>
      </c>
      <c r="J55" s="77"/>
      <c r="K55" s="21"/>
      <c r="L55" s="209">
        <f>IF(AND(OR($D55="Full Professor",$D55="Associate Professor",$D55="Assistant Professor"),K55&gt;20),"Rate too high!",IF(OR($D55="",K55=""),"",VLOOKUP($D55,Maxima!$A$12:$B$18,2,FALSE)*K55/100))</f>
      </c>
      <c r="M55" s="77"/>
      <c r="N55" s="21"/>
      <c r="O55" s="209">
        <f>IF(AND(OR($D55="Full Professor",$D55="Associate Professor",$D55="Assistant Professor"),N55&gt;20),"Rate too high!",IF(OR($D55="",N55=""),"",VLOOKUP($D55,Maxima!$A$12:$B$18,2,FALSE)*N55/100))</f>
      </c>
      <c r="P55" s="77"/>
      <c r="Q55" s="213">
        <f t="shared" si="0"/>
        <v>0</v>
      </c>
    </row>
    <row r="56" spans="2:17" s="6" customFormat="1" ht="12.75" customHeight="1">
      <c r="B56" s="27"/>
      <c r="C56" s="108"/>
      <c r="D56" s="203"/>
      <c r="E56" s="21"/>
      <c r="F56" s="209">
        <f>IF(AND(OR($D56="Full Professor",$D56="Associate Professor",$D56="Assistant Professor"),E56&gt;20),"Rate too high!",IF(OR($D56="",E56=""),"",VLOOKUP($D56,Maxima!$A$12:$B$18,2,FALSE)*E56/100))</f>
      </c>
      <c r="G56" s="77"/>
      <c r="H56" s="21"/>
      <c r="I56" s="209">
        <f>IF(AND(OR($D56="Full Professor",$D56="Associate Professor",$D56="Assistant Professor"),H56&gt;20),"Rate too high!",IF(OR($D56="",H56=""),"",VLOOKUP($D56,Maxima!$A$12:$B$18,2,FALSE)*H56/100))</f>
      </c>
      <c r="J56" s="77"/>
      <c r="K56" s="21"/>
      <c r="L56" s="209">
        <f>IF(AND(OR($D56="Full Professor",$D56="Associate Professor",$D56="Assistant Professor"),K56&gt;20),"Rate too high!",IF(OR($D56="",K56=""),"",VLOOKUP($D56,Maxima!$A$12:$B$18,2,FALSE)*K56/100))</f>
      </c>
      <c r="M56" s="77"/>
      <c r="N56" s="21"/>
      <c r="O56" s="209">
        <f>IF(AND(OR($D56="Full Professor",$D56="Associate Professor",$D56="Assistant Professor"),N56&gt;20),"Rate too high!",IF(OR($D56="",N56=""),"",VLOOKUP($D56,Maxima!$A$12:$B$18,2,FALSE)*N56/100))</f>
      </c>
      <c r="P56" s="77"/>
      <c r="Q56" s="213">
        <f t="shared" si="0"/>
        <v>0</v>
      </c>
    </row>
    <row r="57" spans="2:17" s="6" customFormat="1" ht="12.75" customHeight="1">
      <c r="B57" s="27"/>
      <c r="C57" s="108"/>
      <c r="D57" s="203"/>
      <c r="E57" s="21"/>
      <c r="F57" s="209">
        <f>IF(AND(OR($D57="Full Professor",$D57="Associate Professor",$D57="Assistant Professor"),E57&gt;20),"Rate too high!",IF(OR($D57="",E57=""),"",VLOOKUP($D57,Maxima!$A$12:$B$18,2,FALSE)*E57/100))</f>
      </c>
      <c r="G57" s="77"/>
      <c r="H57" s="21"/>
      <c r="I57" s="209">
        <f>IF(AND(OR($D57="Full Professor",$D57="Associate Professor",$D57="Assistant Professor"),H57&gt;20),"Rate too high!",IF(OR($D57="",H57=""),"",VLOOKUP($D57,Maxima!$A$12:$B$18,2,FALSE)*H57/100))</f>
      </c>
      <c r="J57" s="77"/>
      <c r="K57" s="21"/>
      <c r="L57" s="209">
        <f>IF(AND(OR($D57="Full Professor",$D57="Associate Professor",$D57="Assistant Professor"),K57&gt;20),"Rate too high!",IF(OR($D57="",K57=""),"",VLOOKUP($D57,Maxima!$A$12:$B$18,2,FALSE)*K57/100))</f>
      </c>
      <c r="M57" s="77"/>
      <c r="N57" s="21"/>
      <c r="O57" s="209">
        <f>IF(AND(OR($D57="Full Professor",$D57="Associate Professor",$D57="Assistant Professor"),N57&gt;20),"Rate too high!",IF(OR($D57="",N57=""),"",VLOOKUP($D57,Maxima!$A$12:$B$18,2,FALSE)*N57/100))</f>
      </c>
      <c r="P57" s="77"/>
      <c r="Q57" s="213">
        <f t="shared" si="0"/>
        <v>0</v>
      </c>
    </row>
    <row r="58" spans="2:17" s="6" customFormat="1" ht="12.75" customHeight="1">
      <c r="B58" s="27"/>
      <c r="C58" s="108"/>
      <c r="D58" s="203"/>
      <c r="E58" s="21"/>
      <c r="F58" s="209">
        <f>IF(AND(OR($D58="Full Professor",$D58="Associate Professor",$D58="Assistant Professor"),E58&gt;20),"Rate too high!",IF(OR($D58="",E58=""),"",VLOOKUP($D58,Maxima!$A$12:$B$18,2,FALSE)*E58/100))</f>
      </c>
      <c r="G58" s="77"/>
      <c r="H58" s="21"/>
      <c r="I58" s="209">
        <f>IF(AND(OR($D58="Full Professor",$D58="Associate Professor",$D58="Assistant Professor"),H58&gt;20),"Rate too high!",IF(OR($D58="",H58=""),"",VLOOKUP($D58,Maxima!$A$12:$B$18,2,FALSE)*H58/100))</f>
      </c>
      <c r="J58" s="77"/>
      <c r="K58" s="21"/>
      <c r="L58" s="209">
        <f>IF(AND(OR($D58="Full Professor",$D58="Associate Professor",$D58="Assistant Professor"),K58&gt;20),"Rate too high!",IF(OR($D58="",K58=""),"",VLOOKUP($D58,Maxima!$A$12:$B$18,2,FALSE)*K58/100))</f>
      </c>
      <c r="M58" s="77"/>
      <c r="N58" s="21"/>
      <c r="O58" s="209">
        <f>IF(AND(OR($D58="Full Professor",$D58="Associate Professor",$D58="Assistant Professor"),N58&gt;20),"Rate too high!",IF(OR($D58="",N58=""),"",VLOOKUP($D58,Maxima!$A$12:$B$18,2,FALSE)*N58/100))</f>
      </c>
      <c r="P58" s="77"/>
      <c r="Q58" s="213">
        <f t="shared" si="0"/>
        <v>0</v>
      </c>
    </row>
    <row r="59" spans="2:17" s="6" customFormat="1" ht="12.75" customHeight="1">
      <c r="B59" s="27"/>
      <c r="C59" s="108"/>
      <c r="D59" s="203"/>
      <c r="E59" s="21"/>
      <c r="F59" s="209">
        <f>IF(AND(OR($D59="Full Professor",$D59="Associate Professor",$D59="Assistant Professor"),E59&gt;20),"Rate too high!",IF(OR($D59="",E59=""),"",VLOOKUP($D59,Maxima!$A$12:$B$18,2,FALSE)*E59/100))</f>
      </c>
      <c r="G59" s="77"/>
      <c r="H59" s="21"/>
      <c r="I59" s="209">
        <f>IF(AND(OR($D59="Full Professor",$D59="Associate Professor",$D59="Assistant Professor"),H59&gt;20),"Rate too high!",IF(OR($D59="",H59=""),"",VLOOKUP($D59,Maxima!$A$12:$B$18,2,FALSE)*H59/100))</f>
      </c>
      <c r="J59" s="77"/>
      <c r="K59" s="21"/>
      <c r="L59" s="209">
        <f>IF(AND(OR($D59="Full Professor",$D59="Associate Professor",$D59="Assistant Professor"),K59&gt;20),"Rate too high!",IF(OR($D59="",K59=""),"",VLOOKUP($D59,Maxima!$A$12:$B$18,2,FALSE)*K59/100))</f>
      </c>
      <c r="M59" s="77"/>
      <c r="N59" s="21"/>
      <c r="O59" s="209">
        <f>IF(AND(OR($D59="Full Professor",$D59="Associate Professor",$D59="Assistant Professor"),N59&gt;20),"Rate too high!",IF(OR($D59="",N59=""),"",VLOOKUP($D59,Maxima!$A$12:$B$18,2,FALSE)*N59/100))</f>
      </c>
      <c r="P59" s="77"/>
      <c r="Q59" s="213">
        <f t="shared" si="0"/>
        <v>0</v>
      </c>
    </row>
    <row r="60" spans="2:17" s="6" customFormat="1" ht="12.75" customHeight="1">
      <c r="B60" s="27"/>
      <c r="C60" s="108"/>
      <c r="D60" s="203"/>
      <c r="E60" s="21"/>
      <c r="F60" s="209">
        <f>IF(AND(OR($D60="Full Professor",$D60="Associate Professor",$D60="Assistant Professor"),E60&gt;20),"Rate too high!",IF(OR($D60="",E60=""),"",VLOOKUP($D60,Maxima!$A$12:$B$18,2,FALSE)*E60/100))</f>
      </c>
      <c r="G60" s="77"/>
      <c r="H60" s="21"/>
      <c r="I60" s="209">
        <f>IF(AND(OR($D60="Full Professor",$D60="Associate Professor",$D60="Assistant Professor"),H60&gt;20),"Rate too high!",IF(OR($D60="",H60=""),"",VLOOKUP($D60,Maxima!$A$12:$B$18,2,FALSE)*H60/100))</f>
      </c>
      <c r="J60" s="77"/>
      <c r="K60" s="21"/>
      <c r="L60" s="209">
        <f>IF(AND(OR($D60="Full Professor",$D60="Associate Professor",$D60="Assistant Professor"),K60&gt;20),"Rate too high!",IF(OR($D60="",K60=""),"",VLOOKUP($D60,Maxima!$A$12:$B$18,2,FALSE)*K60/100))</f>
      </c>
      <c r="M60" s="77"/>
      <c r="N60" s="21"/>
      <c r="O60" s="209">
        <f>IF(AND(OR($D60="Full Professor",$D60="Associate Professor",$D60="Assistant Professor"),N60&gt;20),"Rate too high!",IF(OR($D60="",N60=""),"",VLOOKUP($D60,Maxima!$A$12:$B$18,2,FALSE)*N60/100))</f>
      </c>
      <c r="P60" s="77"/>
      <c r="Q60" s="213">
        <f t="shared" si="0"/>
        <v>0</v>
      </c>
    </row>
    <row r="61" spans="2:17" s="6" customFormat="1" ht="12.75" customHeight="1">
      <c r="B61" s="27"/>
      <c r="C61" s="108"/>
      <c r="D61" s="203"/>
      <c r="E61" s="21"/>
      <c r="F61" s="209">
        <f>IF(AND(OR($D61="Full Professor",$D61="Associate Professor",$D61="Assistant Professor"),E61&gt;20),"Rate too high!",IF(OR($D61="",E61=""),"",VLOOKUP($D61,Maxima!$A$12:$B$18,2,FALSE)*E61/100))</f>
      </c>
      <c r="G61" s="77"/>
      <c r="H61" s="21"/>
      <c r="I61" s="209">
        <f>IF(AND(OR($D61="Full Professor",$D61="Associate Professor",$D61="Assistant Professor"),H61&gt;20),"Rate too high!",IF(OR($D61="",H61=""),"",VLOOKUP($D61,Maxima!$A$12:$B$18,2,FALSE)*H61/100))</f>
      </c>
      <c r="J61" s="77"/>
      <c r="K61" s="21"/>
      <c r="L61" s="209">
        <f>IF(AND(OR($D61="Full Professor",$D61="Associate Professor",$D61="Assistant Professor"),K61&gt;20),"Rate too high!",IF(OR($D61="",K61=""),"",VLOOKUP($D61,Maxima!$A$12:$B$18,2,FALSE)*K61/100))</f>
      </c>
      <c r="M61" s="77"/>
      <c r="N61" s="21"/>
      <c r="O61" s="209">
        <f>IF(AND(OR($D61="Full Professor",$D61="Associate Professor",$D61="Assistant Professor"),N61&gt;20),"Rate too high!",IF(OR($D61="",N61=""),"",VLOOKUP($D61,Maxima!$A$12:$B$18,2,FALSE)*N61/100))</f>
      </c>
      <c r="P61" s="77"/>
      <c r="Q61" s="213">
        <f t="shared" si="0"/>
        <v>0</v>
      </c>
    </row>
    <row r="62" spans="2:17" s="6" customFormat="1" ht="12.75" customHeight="1">
      <c r="B62" s="27"/>
      <c r="C62" s="109"/>
      <c r="D62" s="202"/>
      <c r="E62" s="21"/>
      <c r="F62" s="209">
        <f>IF(AND(OR($D62="Full Professor",$D62="Associate Professor",$D62="Assistant Professor"),E62&gt;20),"Rate too high!",IF(OR($D62="",E62=""),"",VLOOKUP($D62,Maxima!$A$12:$B$18,2,FALSE)*E62/100))</f>
      </c>
      <c r="G62" s="77"/>
      <c r="H62" s="21"/>
      <c r="I62" s="209">
        <f>IF(AND(OR($D62="Full Professor",$D62="Associate Professor",$D62="Assistant Professor"),H62&gt;20),"Rate too high!",IF(OR($D62="",H62=""),"",VLOOKUP($D62,Maxima!$A$12:$B$18,2,FALSE)*H62/100))</f>
      </c>
      <c r="J62" s="77"/>
      <c r="K62" s="21"/>
      <c r="L62" s="209">
        <f>IF(AND(OR($D62="Full Professor",$D62="Associate Professor",$D62="Assistant Professor"),K62&gt;20),"Rate too high!",IF(OR($D62="",K62=""),"",VLOOKUP($D62,Maxima!$A$12:$B$18,2,FALSE)*K62/100))</f>
      </c>
      <c r="M62" s="77"/>
      <c r="N62" s="21"/>
      <c r="O62" s="209">
        <f>IF(AND(OR($D62="Full Professor",$D62="Associate Professor",$D62="Assistant Professor"),N62&gt;20),"Rate too high!",IF(OR($D62="",N62=""),"",VLOOKUP($D62,Maxima!$A$12:$B$18,2,FALSE)*N62/100))</f>
      </c>
      <c r="P62" s="77"/>
      <c r="Q62" s="213">
        <f t="shared" si="0"/>
        <v>0</v>
      </c>
    </row>
    <row r="63" spans="2:17" s="6" customFormat="1" ht="12.75" customHeight="1">
      <c r="B63" s="27"/>
      <c r="C63" s="108"/>
      <c r="D63" s="203"/>
      <c r="E63" s="21"/>
      <c r="F63" s="209">
        <f>IF(AND(OR($D63="Full Professor",$D63="Associate Professor",$D63="Assistant Professor"),E63&gt;20),"Rate too high!",IF(OR($D63="",E63=""),"",VLOOKUP($D63,Maxima!$A$12:$B$18,2,FALSE)*E63/100))</f>
      </c>
      <c r="G63" s="77"/>
      <c r="H63" s="21"/>
      <c r="I63" s="209">
        <f>IF(AND(OR($D63="Full Professor",$D63="Associate Professor",$D63="Assistant Professor"),H63&gt;20),"Rate too high!",IF(OR($D63="",H63=""),"",VLOOKUP($D63,Maxima!$A$12:$B$18,2,FALSE)*H63/100))</f>
      </c>
      <c r="J63" s="77"/>
      <c r="K63" s="21"/>
      <c r="L63" s="209">
        <f>IF(AND(OR($D63="Full Professor",$D63="Associate Professor",$D63="Assistant Professor"),K63&gt;20),"Rate too high!",IF(OR($D63="",K63=""),"",VLOOKUP($D63,Maxima!$A$12:$B$18,2,FALSE)*K63/100))</f>
      </c>
      <c r="M63" s="77"/>
      <c r="N63" s="21"/>
      <c r="O63" s="209">
        <f>IF(AND(OR($D63="Full Professor",$D63="Associate Professor",$D63="Assistant Professor"),N63&gt;20),"Rate too high!",IF(OR($D63="",N63=""),"",VLOOKUP($D63,Maxima!$A$12:$B$18,2,FALSE)*N63/100))</f>
      </c>
      <c r="P63" s="77"/>
      <c r="Q63" s="213">
        <f t="shared" si="0"/>
        <v>0</v>
      </c>
    </row>
    <row r="64" spans="2:17" s="6" customFormat="1" ht="12.75" customHeight="1">
      <c r="B64" s="27"/>
      <c r="C64" s="108"/>
      <c r="D64" s="203"/>
      <c r="E64" s="21"/>
      <c r="F64" s="209">
        <f>IF(AND(OR($D64="Full Professor",$D64="Associate Professor",$D64="Assistant Professor"),E64&gt;20),"Rate too high!",IF(OR($D64="",E64=""),"",VLOOKUP($D64,Maxima!$A$12:$B$18,2,FALSE)*E64/100))</f>
      </c>
      <c r="G64" s="77"/>
      <c r="H64" s="21"/>
      <c r="I64" s="209">
        <f>IF(AND(OR($D64="Full Professor",$D64="Associate Professor",$D64="Assistant Professor"),H64&gt;20),"Rate too high!",IF(OR($D64="",H64=""),"",VLOOKUP($D64,Maxima!$A$12:$B$18,2,FALSE)*H64/100))</f>
      </c>
      <c r="J64" s="77"/>
      <c r="K64" s="21"/>
      <c r="L64" s="209">
        <f>IF(AND(OR($D64="Full Professor",$D64="Associate Professor",$D64="Assistant Professor"),K64&gt;20),"Rate too high!",IF(OR($D64="",K64=""),"",VLOOKUP($D64,Maxima!$A$12:$B$18,2,FALSE)*K64/100))</f>
      </c>
      <c r="M64" s="77"/>
      <c r="N64" s="21"/>
      <c r="O64" s="209">
        <f>IF(AND(OR($D64="Full Professor",$D64="Associate Professor",$D64="Assistant Professor"),N64&gt;20),"Rate too high!",IF(OR($D64="",N64=""),"",VLOOKUP($D64,Maxima!$A$12:$B$18,2,FALSE)*N64/100))</f>
      </c>
      <c r="P64" s="77"/>
      <c r="Q64" s="213">
        <f t="shared" si="0"/>
        <v>0</v>
      </c>
    </row>
    <row r="65" spans="1:17" ht="12.75" customHeight="1">
      <c r="A65" s="6"/>
      <c r="B65" s="27"/>
      <c r="C65" s="20"/>
      <c r="D65" s="204"/>
      <c r="E65" s="21"/>
      <c r="F65" s="209">
        <f>IF(AND(OR($D65="Full Professor",$D65="Associate Professor",$D65="Assistant Professor"),E65&gt;20),"Rate too high!",IF(OR($D65="",E65=""),"",VLOOKUP($D65,Maxima!$A$12:$B$18,2,FALSE)*E65/100))</f>
      </c>
      <c r="G65" s="77"/>
      <c r="H65" s="21"/>
      <c r="I65" s="209">
        <f>IF(AND(OR($D65="Full Professor",$D65="Associate Professor",$D65="Assistant Professor"),H65&gt;20),"Rate too high!",IF(OR($D65="",H65=""),"",VLOOKUP($D65,Maxima!$A$12:$B$18,2,FALSE)*H65/100))</f>
      </c>
      <c r="J65" s="77"/>
      <c r="K65" s="21"/>
      <c r="L65" s="209">
        <f>IF(AND(OR($D65="Full Professor",$D65="Associate Professor",$D65="Assistant Professor"),K65&gt;20),"Rate too high!",IF(OR($D65="",K65=""),"",VLOOKUP($D65,Maxima!$A$12:$B$18,2,FALSE)*K65/100))</f>
      </c>
      <c r="M65" s="77"/>
      <c r="N65" s="21"/>
      <c r="O65" s="209">
        <f>IF(AND(OR($D65="Full Professor",$D65="Associate Professor",$D65="Assistant Professor"),N65&gt;20),"Rate too high!",IF(OR($D65="",N65=""),"",VLOOKUP($D65,Maxima!$A$12:$B$18,2,FALSE)*N65/100))</f>
      </c>
      <c r="P65" s="77"/>
      <c r="Q65" s="213">
        <f t="shared" si="0"/>
        <v>0</v>
      </c>
    </row>
    <row r="66" spans="1:17" ht="12.75" customHeight="1">
      <c r="A66" s="6"/>
      <c r="B66" s="27"/>
      <c r="C66" s="108"/>
      <c r="D66" s="203"/>
      <c r="E66" s="21"/>
      <c r="F66" s="209">
        <f>IF(AND(OR($D66="Full Professor",$D66="Associate Professor",$D66="Assistant Professor"),E66&gt;20),"Rate too high!",IF(OR($D66="",E66=""),"",VLOOKUP($D66,Maxima!$A$12:$B$18,2,FALSE)*E66/100))</f>
      </c>
      <c r="G66" s="77"/>
      <c r="H66" s="21"/>
      <c r="I66" s="209">
        <f>IF(AND(OR($D66="Full Professor",$D66="Associate Professor",$D66="Assistant Professor"),H66&gt;20),"Rate too high!",IF(OR($D66="",H66=""),"",VLOOKUP($D66,Maxima!$A$12:$B$18,2,FALSE)*H66/100))</f>
      </c>
      <c r="J66" s="77"/>
      <c r="K66" s="21"/>
      <c r="L66" s="209">
        <f>IF(AND(OR($D66="Full Professor",$D66="Associate Professor",$D66="Assistant Professor"),K66&gt;20),"Rate too high!",IF(OR($D66="",K66=""),"",VLOOKUP($D66,Maxima!$A$12:$B$18,2,FALSE)*K66/100))</f>
      </c>
      <c r="M66" s="77"/>
      <c r="N66" s="21"/>
      <c r="O66" s="209">
        <f>IF(AND(OR($D66="Full Professor",$D66="Associate Professor",$D66="Assistant Professor"),N66&gt;20),"Rate too high!",IF(OR($D66="",N66=""),"",VLOOKUP($D66,Maxima!$A$12:$B$18,2,FALSE)*N66/100))</f>
      </c>
      <c r="P66" s="77"/>
      <c r="Q66" s="213">
        <f t="shared" si="0"/>
        <v>0</v>
      </c>
    </row>
    <row r="67" spans="1:17" ht="12.75" customHeight="1">
      <c r="A67" s="6"/>
      <c r="B67" s="28"/>
      <c r="C67" s="109"/>
      <c r="D67" s="202"/>
      <c r="E67" s="21"/>
      <c r="F67" s="209">
        <f>IF(AND(OR($D67="Full Professor",$D67="Associate Professor",$D67="Assistant Professor"),E67&gt;20),"Rate too high!",IF(OR($D67="",E67=""),"",VLOOKUP($D67,Maxima!$A$12:$B$18,2,FALSE)*E67/100))</f>
      </c>
      <c r="G67" s="77"/>
      <c r="H67" s="21"/>
      <c r="I67" s="209">
        <f>IF(AND(OR($D67="Full Professor",$D67="Associate Professor",$D67="Assistant Professor"),H67&gt;20),"Rate too high!",IF(OR($D67="",H67=""),"",VLOOKUP($D67,Maxima!$A$12:$B$18,2,FALSE)*H67/100))</f>
      </c>
      <c r="J67" s="77"/>
      <c r="K67" s="21"/>
      <c r="L67" s="209">
        <f>IF(AND(OR($D67="Full Professor",$D67="Associate Professor",$D67="Assistant Professor"),K67&gt;20),"Rate too high!",IF(OR($D67="",K67=""),"",VLOOKUP($D67,Maxima!$A$12:$B$18,2,FALSE)*K67/100))</f>
      </c>
      <c r="M67" s="77"/>
      <c r="N67" s="21"/>
      <c r="O67" s="209">
        <f>IF(AND(OR($D67="Full Professor",$D67="Associate Professor",$D67="Assistant Professor"),N67&gt;20),"Rate too high!",IF(OR($D67="",N67=""),"",VLOOKUP($D67,Maxima!$A$12:$B$18,2,FALSE)*N67/100))</f>
      </c>
      <c r="P67" s="77"/>
      <c r="Q67" s="213">
        <f t="shared" si="0"/>
        <v>0</v>
      </c>
    </row>
    <row r="68" spans="1:17" ht="12.75" customHeight="1">
      <c r="A68" s="6"/>
      <c r="B68" s="27"/>
      <c r="C68" s="109"/>
      <c r="D68" s="202"/>
      <c r="E68" s="21"/>
      <c r="F68" s="209">
        <f>IF(AND(OR($D68="Full Professor",$D68="Associate Professor",$D68="Assistant Professor"),E68&gt;20),"Rate too high!",IF(OR($D68="",E68=""),"",VLOOKUP($D68,Maxima!$A$12:$B$18,2,FALSE)*E68/100))</f>
      </c>
      <c r="G68" s="77"/>
      <c r="H68" s="21"/>
      <c r="I68" s="209">
        <f>IF(AND(OR($D68="Full Professor",$D68="Associate Professor",$D68="Assistant Professor"),H68&gt;20),"Rate too high!",IF(OR($D68="",H68=""),"",VLOOKUP($D68,Maxima!$A$12:$B$18,2,FALSE)*H68/100))</f>
      </c>
      <c r="J68" s="77"/>
      <c r="K68" s="21"/>
      <c r="L68" s="209">
        <f>IF(AND(OR($D68="Full Professor",$D68="Associate Professor",$D68="Assistant Professor"),K68&gt;20),"Rate too high!",IF(OR($D68="",K68=""),"",VLOOKUP($D68,Maxima!$A$12:$B$18,2,FALSE)*K68/100))</f>
      </c>
      <c r="M68" s="77"/>
      <c r="N68" s="21"/>
      <c r="O68" s="209">
        <f>IF(AND(OR($D68="Full Professor",$D68="Associate Professor",$D68="Assistant Professor"),N68&gt;20),"Rate too high!",IF(OR($D68="",N68=""),"",VLOOKUP($D68,Maxima!$A$12:$B$18,2,FALSE)*N68/100))</f>
      </c>
      <c r="P68" s="77"/>
      <c r="Q68" s="213">
        <f t="shared" si="0"/>
        <v>0</v>
      </c>
    </row>
    <row r="69" spans="1:17" ht="12.75" customHeight="1" thickBot="1">
      <c r="A69" s="6"/>
      <c r="B69" s="29"/>
      <c r="C69" s="30"/>
      <c r="D69" s="205"/>
      <c r="E69" s="31"/>
      <c r="F69" s="226">
        <f>IF(AND(OR($D69="Full Professor",$D69="Associate Professor",$D69="Assistant Professor"),E69&gt;20),"Rate too high!",IF(OR($D69="",E69=""),"",VLOOKUP($D69,Maxima!$A$12:$B$18,2,FALSE)*E69/100))</f>
      </c>
      <c r="G69" s="78"/>
      <c r="H69" s="31"/>
      <c r="I69" s="226">
        <f>IF(AND(OR($D69="Full Professor",$D69="Associate Professor",$D69="Assistant Professor"),H69&gt;20),"Rate too high!",IF(OR($D69="",H69=""),"",VLOOKUP($D69,Maxima!$A$12:$B$18,2,FALSE)*H69/100))</f>
      </c>
      <c r="J69" s="78"/>
      <c r="K69" s="31"/>
      <c r="L69" s="226">
        <f>IF(AND(OR($D69="Full Professor",$D69="Associate Professor",$D69="Assistant Professor"),K69&gt;20),"Rate too high!",IF(OR($D69="",K69=""),"",VLOOKUP($D69,Maxima!$A$12:$B$18,2,FALSE)*K69/100))</f>
      </c>
      <c r="M69" s="78"/>
      <c r="N69" s="31"/>
      <c r="O69" s="226">
        <f>IF(AND(OR($D69="Full Professor",$D69="Associate Professor",$D69="Assistant Professor"),N69&gt;20),"Rate too high!",IF(OR($D69="",N69=""),"",VLOOKUP($D69,Maxima!$A$12:$B$18,2,FALSE)*N69/100))</f>
      </c>
      <c r="P69" s="78"/>
      <c r="Q69" s="214">
        <f t="shared" si="0"/>
        <v>0</v>
      </c>
    </row>
    <row r="70" spans="1:19" ht="32.25" customHeight="1" thickBot="1">
      <c r="A70" s="6"/>
      <c r="B70" s="13"/>
      <c r="D70" s="68" t="s">
        <v>61</v>
      </c>
      <c r="E70" s="137"/>
      <c r="F70" s="16"/>
      <c r="G70" s="211">
        <f>SUM(G19:G69)</f>
        <v>0</v>
      </c>
      <c r="H70" s="137"/>
      <c r="I70" s="16"/>
      <c r="J70" s="211">
        <f>SUM(J19:J69)</f>
        <v>0</v>
      </c>
      <c r="K70" s="137"/>
      <c r="L70" s="16"/>
      <c r="M70" s="211">
        <f>SUM(M19:M69)</f>
        <v>0</v>
      </c>
      <c r="N70" s="137"/>
      <c r="O70" s="16"/>
      <c r="P70" s="211">
        <f>SUM(P19:P69)</f>
        <v>0</v>
      </c>
      <c r="Q70" s="211">
        <f>SUM(Q19:Q69)</f>
        <v>0</v>
      </c>
      <c r="R70" s="328"/>
      <c r="S70" s="329"/>
    </row>
    <row r="71" spans="1:13" s="14" customFormat="1" ht="12.75">
      <c r="A71" s="138"/>
      <c r="B71" s="49"/>
      <c r="C71" s="49"/>
      <c r="D71" s="49"/>
      <c r="E71" s="49"/>
      <c r="F71" s="49"/>
      <c r="G71" s="49"/>
      <c r="H71" s="139"/>
      <c r="I71" s="49"/>
      <c r="J71" s="49"/>
      <c r="K71" s="49"/>
      <c r="L71" s="139"/>
      <c r="M71" s="140"/>
    </row>
    <row r="72" spans="1:13" s="14" customFormat="1" ht="12.75">
      <c r="A72" s="141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</row>
    <row r="73" spans="1:5" ht="12.75">
      <c r="A73" s="127" t="s">
        <v>19</v>
      </c>
      <c r="B73" s="128" t="s">
        <v>94</v>
      </c>
      <c r="E73" s="143"/>
    </row>
    <row r="74" spans="2:10" ht="24" customHeight="1" thickBot="1">
      <c r="B74" s="111" t="s">
        <v>110</v>
      </c>
      <c r="J74" s="411" t="s">
        <v>78</v>
      </c>
    </row>
    <row r="75" spans="10:18" ht="36" customHeight="1" thickBot="1">
      <c r="J75" s="412"/>
      <c r="K75" s="354" t="s">
        <v>67</v>
      </c>
      <c r="L75" s="356"/>
      <c r="M75" s="354" t="s">
        <v>68</v>
      </c>
      <c r="N75" s="356"/>
      <c r="O75" s="354" t="s">
        <v>69</v>
      </c>
      <c r="P75" s="356"/>
      <c r="Q75" s="354" t="s">
        <v>70</v>
      </c>
      <c r="R75" s="356"/>
    </row>
    <row r="76" spans="2:19" ht="33.75" customHeight="1">
      <c r="B76" s="359" t="s">
        <v>133</v>
      </c>
      <c r="C76" s="370" t="s">
        <v>71</v>
      </c>
      <c r="D76" s="371"/>
      <c r="E76" s="372"/>
      <c r="F76" s="348" t="s">
        <v>72</v>
      </c>
      <c r="G76" s="395"/>
      <c r="H76" s="397" t="s">
        <v>85</v>
      </c>
      <c r="I76" s="398"/>
      <c r="J76" s="395" t="s">
        <v>86</v>
      </c>
      <c r="K76" s="359" t="s">
        <v>87</v>
      </c>
      <c r="L76" s="390" t="s">
        <v>84</v>
      </c>
      <c r="M76" s="359" t="s">
        <v>87</v>
      </c>
      <c r="N76" s="390" t="s">
        <v>84</v>
      </c>
      <c r="O76" s="359" t="s">
        <v>87</v>
      </c>
      <c r="P76" s="390" t="s">
        <v>84</v>
      </c>
      <c r="Q76" s="359" t="s">
        <v>87</v>
      </c>
      <c r="R76" s="390" t="s">
        <v>84</v>
      </c>
      <c r="S76" s="357" t="s">
        <v>88</v>
      </c>
    </row>
    <row r="77" spans="2:19" ht="27.75" customHeight="1" thickBot="1">
      <c r="B77" s="360"/>
      <c r="C77" s="373"/>
      <c r="D77" s="374"/>
      <c r="E77" s="375"/>
      <c r="F77" s="350"/>
      <c r="G77" s="396"/>
      <c r="H77" s="86" t="s">
        <v>58</v>
      </c>
      <c r="I77" s="87" t="s">
        <v>59</v>
      </c>
      <c r="J77" s="396"/>
      <c r="K77" s="394"/>
      <c r="L77" s="391"/>
      <c r="M77" s="394"/>
      <c r="N77" s="391"/>
      <c r="O77" s="394"/>
      <c r="P77" s="391"/>
      <c r="Q77" s="394"/>
      <c r="R77" s="391"/>
      <c r="S77" s="358"/>
    </row>
    <row r="78" spans="2:19" ht="55.5" customHeight="1">
      <c r="B78" s="52"/>
      <c r="C78" s="339"/>
      <c r="D78" s="340"/>
      <c r="E78" s="369"/>
      <c r="F78" s="392"/>
      <c r="G78" s="393"/>
      <c r="H78" s="88"/>
      <c r="I78" s="89"/>
      <c r="J78" s="94"/>
      <c r="K78" s="53"/>
      <c r="L78" s="227">
        <f>IF($J78=0,0,IF(AND($I78+$H78/12+100/$J78&gt;='General Information'!$G$13+'General Information'!$F$13/12+1,$I78+$H78/12&lt;='General Information'!$G$13+'General Information'!$F$13/12),$F78*$J78/100*K78/100,IF($I78+$H78/12+100/$J78&lt;'General Information'!$G$13+'General Information'!$F$13/12+1,MAX(0,$F78*$J78/100*K78/100*($I78+$H78/12+100/$J78-('General Information'!$G$13+'General Information'!$F$13/12))),MAX($F78*$J78/100*K78/100*('General Information'!$G$13+'General Information'!$F$13/12+1-($I78+$H78/12)),0))))</f>
        <v>0</v>
      </c>
      <c r="M78" s="288"/>
      <c r="N78" s="227">
        <f>IF($J78=0,0,IF(AND($I78+$H78/12+100/$J78&gt;='General Information'!$G$13+'General Information'!$F$13/12+2,$I78+$H78/12&lt;='General Information'!$G$13+'General Information'!$F$13/12+1),$F78*$J78/100*M78/100,IF($I78+$H78/12+100/$J78&lt;'General Information'!$G$13+'General Information'!$F$13/12+2,MAX(0,$F78*$J78/100*M78/100*($I78+$H78/12+100/$J78-('General Information'!$G$13+'General Information'!$F$13/12+1))),MAX($F78*$J78/100*M78/100*('General Information'!$G$13+'General Information'!$F$13/12+2-($I78+$H78/12)),0))))</f>
        <v>0</v>
      </c>
      <c r="O78" s="291"/>
      <c r="P78" s="227">
        <f>IF($J78=0,0,IF(AND($I78+$H78/12+100/$J78&gt;='General Information'!$G$13+'General Information'!$F$13/12+3,$I78+$H78/12&lt;='General Information'!$G$13+'General Information'!$F$13/12+2),$F78*$J78/100*O78/100,IF($I78+$H78/12+100/$J78&lt;'General Information'!$G$13+'General Information'!$F$13/12+3,MAX(0,$F78*$J78/100*O78/100*($I78+$H78/12+100/$J78-('General Information'!$G$13+'General Information'!$F$13/12+2))),MAX($F78*$J78/100*O78/100*('General Information'!$G$13+'General Information'!$F$13/12+3-($I78+$H78/12)),0))))</f>
        <v>0</v>
      </c>
      <c r="Q78" s="56"/>
      <c r="R78" s="227">
        <f>IF($J78=0,0,IF(AND($I78+$H78/12+100/$J78&gt;='General Information'!$G$13+'General Information'!$F$13/12+4,$I78+$H78/12&lt;='General Information'!$G$13+'General Information'!$F$13/12+3),$F78*$J78/100*Q78/100,IF($I78+$H78/12+100/$J78&lt;'General Information'!$G$13+'General Information'!$F$13/12+4,MAX(0,$F78*$J78/100*Q78/100*($I78+$H78/12+100/$J78-('General Information'!$G$13+'General Information'!$F$13/12+3))),MAX($F78*$J78/100*Q78/100*('General Information'!$G$13+'General Information'!$F$13/12+4-($I78+$H78/12)),0))))</f>
        <v>0</v>
      </c>
      <c r="S78" s="215">
        <f>L78+N78+P78+R78</f>
        <v>0</v>
      </c>
    </row>
    <row r="79" spans="2:19" ht="55.5" customHeight="1">
      <c r="B79" s="27"/>
      <c r="C79" s="331"/>
      <c r="D79" s="332"/>
      <c r="E79" s="383"/>
      <c r="F79" s="334"/>
      <c r="G79" s="385"/>
      <c r="H79" s="90"/>
      <c r="I79" s="91"/>
      <c r="J79" s="95"/>
      <c r="K79" s="54"/>
      <c r="L79" s="228">
        <f>IF($J79=0,0,IF(AND($I79+$H79/12+100/$J79&gt;='General Information'!$G$13+'General Information'!$F$13/12+1,$I79+$H79/12&lt;='General Information'!$G$13+'General Information'!$F$13/12),$F79*$J79/100*K79/100,IF($I79+$H79/12+100/$J79&lt;'General Information'!$G$13+'General Information'!$F$13/12+1,MAX(0,$F79*$J79/100*K79/100*($I79+$H79/12+100/$J79-('General Information'!$G$13+'General Information'!$F$13/12))),MAX($F79*$J79/100*K79/100*('General Information'!$G$13+'General Information'!$F$13/12+1-($I79+$H79/12)),0))))</f>
        <v>0</v>
      </c>
      <c r="M79" s="289"/>
      <c r="N79" s="228">
        <f>IF($J79=0,0,IF(AND($I79+$H79/12+100/$J79&gt;='General Information'!$G$13+'General Information'!$F$13/12+2,$I79+$H79/12&lt;='General Information'!$G$13+'General Information'!$F$13/12+1),$F79*$J79/100*M79/100,IF($I79+$H79/12+100/$J79&lt;'General Information'!$G$13+'General Information'!$F$13/12+2,MAX(0,$F79*$J79/100*M79/100*($I79+$H79/12+100/$J79-('General Information'!$G$13+'General Information'!$F$13/12+1))),MAX($F79*$J79/100*M79/100*('General Information'!$G$13+'General Information'!$F$13/12+2-($I79+$H79/12)),0))))</f>
        <v>0</v>
      </c>
      <c r="O79" s="292"/>
      <c r="P79" s="228">
        <f>IF($J79=0,0,IF(AND($I79+$H79/12+100/$J79&gt;='General Information'!$G$13+'General Information'!$F$13/12+3,$I79+$H79/12&lt;='General Information'!$G$13+'General Information'!$F$13/12+2),$F79*$J79/100*O79/100,IF($I79+$H79/12+100/$J79&lt;'General Information'!$G$13+'General Information'!$F$13/12+3,MAX(0,$F79*$J79/100*O79/100*($I79+$H79/12+100/$J79-('General Information'!$G$13+'General Information'!$F$13/12+2))),MAX($F79*$J79/100*O79/100*('General Information'!$G$13+'General Information'!$F$13/12+3-($I79+$H79/12)),0))))</f>
        <v>0</v>
      </c>
      <c r="Q79" s="57"/>
      <c r="R79" s="228">
        <f>IF($J79=0,0,IF(AND($I79+$H79/12+100/$J79&gt;='General Information'!$G$13+'General Information'!$F$13/12+4,$I79+$H79/12&lt;='General Information'!$G$13+'General Information'!$F$13/12+3),$F79*$J79/100*Q79/100,IF($I79+$H79/12+100/$J79&lt;'General Information'!$G$13+'General Information'!$F$13/12+4,MAX(0,$F79*$J79/100*Q79/100*($I79+$H79/12+100/$J79-('General Information'!$G$13+'General Information'!$F$13/12+3))),MAX($F79*$J79/100*Q79/100*('General Information'!$G$13+'General Information'!$F$13/12+4-($I79+$H79/12)),0))))</f>
        <v>0</v>
      </c>
      <c r="S79" s="230">
        <f aca="true" t="shared" si="1" ref="S79:S91">L79+N79+P79+R79</f>
        <v>0</v>
      </c>
    </row>
    <row r="80" spans="2:19" ht="55.5" customHeight="1">
      <c r="B80" s="27"/>
      <c r="C80" s="331"/>
      <c r="D80" s="332"/>
      <c r="E80" s="383"/>
      <c r="F80" s="334"/>
      <c r="G80" s="385"/>
      <c r="H80" s="90"/>
      <c r="I80" s="91"/>
      <c r="J80" s="95"/>
      <c r="K80" s="54"/>
      <c r="L80" s="228">
        <f>IF($J80=0,0,IF(AND($I80+$H80/12+100/$J80&gt;='General Information'!$G$13+'General Information'!$F$13/12+1,$I80+$H80/12&lt;='General Information'!$G$13+'General Information'!$F$13/12),$F80*$J80/100*K80/100,IF($I80+$H80/12+100/$J80&lt;'General Information'!$G$13+'General Information'!$F$13/12+1,MAX(0,$F80*$J80/100*K80/100*($I80+$H80/12+100/$J80-('General Information'!$G$13+'General Information'!$F$13/12))),MAX($F80*$J80/100*K80/100*('General Information'!$G$13+'General Information'!$F$13/12+1-($I80+$H80/12)),0))))</f>
        <v>0</v>
      </c>
      <c r="M80" s="289"/>
      <c r="N80" s="228">
        <f>IF($J80=0,0,IF(AND($I80+$H80/12+100/$J80&gt;='General Information'!$G$13+'General Information'!$F$13/12+2,$I80+$H80/12&lt;='General Information'!$G$13+'General Information'!$F$13/12+1),$F80*$J80/100*M80/100,IF($I80+$H80/12+100/$J80&lt;'General Information'!$G$13+'General Information'!$F$13/12+2,MAX(0,$F80*$J80/100*M80/100*($I80+$H80/12+100/$J80-('General Information'!$G$13+'General Information'!$F$13/12+1))),MAX($F80*$J80/100*M80/100*('General Information'!$G$13+'General Information'!$F$13/12+2-($I80+$H80/12)),0))))</f>
        <v>0</v>
      </c>
      <c r="O80" s="292"/>
      <c r="P80" s="228">
        <f>IF($J80=0,0,IF(AND($I80+$H80/12+100/$J80&gt;='General Information'!$G$13+'General Information'!$F$13/12+3,$I80+$H80/12&lt;='General Information'!$G$13+'General Information'!$F$13/12+2),$F80*$J80/100*O80/100,IF($I80+$H80/12+100/$J80&lt;'General Information'!$G$13+'General Information'!$F$13/12+3,MAX(0,$F80*$J80/100*O80/100*($I80+$H80/12+100/$J80-('General Information'!$G$13+'General Information'!$F$13/12+2))),MAX($F80*$J80/100*O80/100*('General Information'!$G$13+'General Information'!$F$13/12+3-($I80+$H80/12)),0))))</f>
        <v>0</v>
      </c>
      <c r="Q80" s="57"/>
      <c r="R80" s="228">
        <f>IF($J80=0,0,IF(AND($I80+$H80/12+100/$J80&gt;='General Information'!$G$13+'General Information'!$F$13/12+4,$I80+$H80/12&lt;='General Information'!$G$13+'General Information'!$F$13/12+3),$F80*$J80/100*Q80/100,IF($I80+$H80/12+100/$J80&lt;'General Information'!$G$13+'General Information'!$F$13/12+4,MAX(0,$F80*$J80/100*Q80/100*($I80+$H80/12+100/$J80-('General Information'!$G$13+'General Information'!$F$13/12+3))),MAX($F80*$J80/100*Q80/100*('General Information'!$G$13+'General Information'!$F$13/12+4-($I80+$H80/12)),0))))</f>
        <v>0</v>
      </c>
      <c r="S80" s="230">
        <f t="shared" si="1"/>
        <v>0</v>
      </c>
    </row>
    <row r="81" spans="2:19" ht="55.5" customHeight="1">
      <c r="B81" s="27"/>
      <c r="C81" s="331"/>
      <c r="D81" s="332"/>
      <c r="E81" s="383"/>
      <c r="F81" s="334"/>
      <c r="G81" s="385"/>
      <c r="H81" s="90"/>
      <c r="I81" s="91"/>
      <c r="J81" s="95"/>
      <c r="K81" s="54"/>
      <c r="L81" s="228">
        <f>IF($J81=0,0,IF(AND($I81+$H81/12+100/$J81&gt;='General Information'!$G$13+'General Information'!$F$13/12+1,$I81+$H81/12&lt;='General Information'!$G$13+'General Information'!$F$13/12),$F81*$J81/100*K81/100,IF($I81+$H81/12+100/$J81&lt;'General Information'!$G$13+'General Information'!$F$13/12+1,MAX(0,$F81*$J81/100*K81/100*($I81+$H81/12+100/$J81-('General Information'!$G$13+'General Information'!$F$13/12))),MAX($F81*$J81/100*K81/100*('General Information'!$G$13+'General Information'!$F$13/12+1-($I81+$H81/12)),0))))</f>
        <v>0</v>
      </c>
      <c r="M81" s="289"/>
      <c r="N81" s="228">
        <f>IF($J81=0,0,IF(AND($I81+$H81/12+100/$J81&gt;='General Information'!$G$13+'General Information'!$F$13/12+2,$I81+$H81/12&lt;='General Information'!$G$13+'General Information'!$F$13/12+1),$F81*$J81/100*M81/100,IF($I81+$H81/12+100/$J81&lt;'General Information'!$G$13+'General Information'!$F$13/12+2,MAX(0,$F81*$J81/100*M81/100*($I81+$H81/12+100/$J81-('General Information'!$G$13+'General Information'!$F$13/12+1))),MAX($F81*$J81/100*M81/100*('General Information'!$G$13+'General Information'!$F$13/12+2-($I81+$H81/12)),0))))</f>
        <v>0</v>
      </c>
      <c r="O81" s="292"/>
      <c r="P81" s="228">
        <f>IF($J81=0,0,IF(AND($I81+$H81/12+100/$J81&gt;='General Information'!$G$13+'General Information'!$F$13/12+3,$I81+$H81/12&lt;='General Information'!$G$13+'General Information'!$F$13/12+2),$F81*$J81/100*O81/100,IF($I81+$H81/12+100/$J81&lt;'General Information'!$G$13+'General Information'!$F$13/12+3,MAX(0,$F81*$J81/100*O81/100*($I81+$H81/12+100/$J81-('General Information'!$G$13+'General Information'!$F$13/12+2))),MAX($F81*$J81/100*O81/100*('General Information'!$G$13+'General Information'!$F$13/12+3-($I81+$H81/12)),0))))</f>
        <v>0</v>
      </c>
      <c r="Q81" s="57"/>
      <c r="R81" s="228">
        <f>IF($J81=0,0,IF(AND($I81+$H81/12+100/$J81&gt;='General Information'!$G$13+'General Information'!$F$13/12+4,$I81+$H81/12&lt;='General Information'!$G$13+'General Information'!$F$13/12+3),$F81*$J81/100*Q81/100,IF($I81+$H81/12+100/$J81&lt;'General Information'!$G$13+'General Information'!$F$13/12+4,MAX(0,$F81*$J81/100*Q81/100*($I81+$H81/12+100/$J81-('General Information'!$G$13+'General Information'!$F$13/12+3))),MAX($F81*$J81/100*Q81/100*('General Information'!$G$13+'General Information'!$F$13/12+4-($I81+$H81/12)),0))))</f>
        <v>0</v>
      </c>
      <c r="S81" s="230">
        <f t="shared" si="1"/>
        <v>0</v>
      </c>
    </row>
    <row r="82" spans="2:19" ht="55.5" customHeight="1">
      <c r="B82" s="27"/>
      <c r="C82" s="331"/>
      <c r="D82" s="332"/>
      <c r="E82" s="383"/>
      <c r="F82" s="334"/>
      <c r="G82" s="385"/>
      <c r="H82" s="90"/>
      <c r="I82" s="91"/>
      <c r="J82" s="95"/>
      <c r="K82" s="54"/>
      <c r="L82" s="228">
        <f>IF($J82=0,0,IF(AND($I82+$H82/12+100/$J82&gt;='General Information'!$G$13+'General Information'!$F$13/12+1,$I82+$H82/12&lt;='General Information'!$G$13+'General Information'!$F$13/12),$F82*$J82/100*K82/100,IF($I82+$H82/12+100/$J82&lt;'General Information'!$G$13+'General Information'!$F$13/12+1,MAX(0,$F82*$J82/100*K82/100*($I82+$H82/12+100/$J82-('General Information'!$G$13+'General Information'!$F$13/12))),MAX($F82*$J82/100*K82/100*('General Information'!$G$13+'General Information'!$F$13/12+1-($I82+$H82/12)),0))))</f>
        <v>0</v>
      </c>
      <c r="M82" s="289"/>
      <c r="N82" s="228">
        <f>IF($J82=0,0,IF(AND($I82+$H82/12+100/$J82&gt;='General Information'!$G$13+'General Information'!$F$13/12+2,$I82+$H82/12&lt;='General Information'!$G$13+'General Information'!$F$13/12+1),$F82*$J82/100*M82/100,IF($I82+$H82/12+100/$J82&lt;'General Information'!$G$13+'General Information'!$F$13/12+2,MAX(0,$F82*$J82/100*M82/100*($I82+$H82/12+100/$J82-('General Information'!$G$13+'General Information'!$F$13/12+1))),MAX($F82*$J82/100*M82/100*('General Information'!$G$13+'General Information'!$F$13/12+2-($I82+$H82/12)),0))))</f>
        <v>0</v>
      </c>
      <c r="O82" s="292"/>
      <c r="P82" s="228">
        <f>IF($J82=0,0,IF(AND($I82+$H82/12+100/$J82&gt;='General Information'!$G$13+'General Information'!$F$13/12+3,$I82+$H82/12&lt;='General Information'!$G$13+'General Information'!$F$13/12+2),$F82*$J82/100*O82/100,IF($I82+$H82/12+100/$J82&lt;'General Information'!$G$13+'General Information'!$F$13/12+3,MAX(0,$F82*$J82/100*O82/100*($I82+$H82/12+100/$J82-('General Information'!$G$13+'General Information'!$F$13/12+2))),MAX($F82*$J82/100*O82/100*('General Information'!$G$13+'General Information'!$F$13/12+3-($I82+$H82/12)),0))))</f>
        <v>0</v>
      </c>
      <c r="Q82" s="57"/>
      <c r="R82" s="228">
        <f>IF($J82=0,0,IF(AND($I82+$H82/12+100/$J82&gt;='General Information'!$G$13+'General Information'!$F$13/12+4,$I82+$H82/12&lt;='General Information'!$G$13+'General Information'!$F$13/12+3),$F82*$J82/100*Q82/100,IF($I82+$H82/12+100/$J82&lt;'General Information'!$G$13+'General Information'!$F$13/12+4,MAX(0,$F82*$J82/100*Q82/100*($I82+$H82/12+100/$J82-('General Information'!$G$13+'General Information'!$F$13/12+3))),MAX($F82*$J82/100*Q82/100*('General Information'!$G$13+'General Information'!$F$13/12+4-($I82+$H82/12)),0))))</f>
        <v>0</v>
      </c>
      <c r="S82" s="230">
        <f t="shared" si="1"/>
        <v>0</v>
      </c>
    </row>
    <row r="83" spans="2:19" ht="55.5" customHeight="1">
      <c r="B83" s="27"/>
      <c r="C83" s="331"/>
      <c r="D83" s="332"/>
      <c r="E83" s="383"/>
      <c r="F83" s="334"/>
      <c r="G83" s="385"/>
      <c r="H83" s="90"/>
      <c r="I83" s="91"/>
      <c r="J83" s="95"/>
      <c r="K83" s="54"/>
      <c r="L83" s="228">
        <f>IF($J83=0,0,IF(AND($I83+$H83/12+100/$J83&gt;='General Information'!$G$13+'General Information'!$F$13/12+1,$I83+$H83/12&lt;='General Information'!$G$13+'General Information'!$F$13/12),$F83*$J83/100*K83/100,IF($I83+$H83/12+100/$J83&lt;'General Information'!$G$13+'General Information'!$F$13/12+1,MAX(0,$F83*$J83/100*K83/100*($I83+$H83/12+100/$J83-('General Information'!$G$13+'General Information'!$F$13/12))),MAX($F83*$J83/100*K83/100*('General Information'!$G$13+'General Information'!$F$13/12+1-($I83+$H83/12)),0))))</f>
        <v>0</v>
      </c>
      <c r="M83" s="289"/>
      <c r="N83" s="228">
        <f>IF($J83=0,0,IF(AND($I83+$H83/12+100/$J83&gt;='General Information'!$G$13+'General Information'!$F$13/12+2,$I83+$H83/12&lt;='General Information'!$G$13+'General Information'!$F$13/12+1),$F83*$J83/100*M83/100,IF($I83+$H83/12+100/$J83&lt;'General Information'!$G$13+'General Information'!$F$13/12+2,MAX(0,$F83*$J83/100*M83/100*($I83+$H83/12+100/$J83-('General Information'!$G$13+'General Information'!$F$13/12+1))),MAX($F83*$J83/100*M83/100*('General Information'!$G$13+'General Information'!$F$13/12+2-($I83+$H83/12)),0))))</f>
        <v>0</v>
      </c>
      <c r="O83" s="292"/>
      <c r="P83" s="228">
        <f>IF($J83=0,0,IF(AND($I83+$H83/12+100/$J83&gt;='General Information'!$G$13+'General Information'!$F$13/12+3,$I83+$H83/12&lt;='General Information'!$G$13+'General Information'!$F$13/12+2),$F83*$J83/100*O83/100,IF($I83+$H83/12+100/$J83&lt;'General Information'!$G$13+'General Information'!$F$13/12+3,MAX(0,$F83*$J83/100*O83/100*($I83+$H83/12+100/$J83-('General Information'!$G$13+'General Information'!$F$13/12+2))),MAX($F83*$J83/100*O83/100*('General Information'!$G$13+'General Information'!$F$13/12+3-($I83+$H83/12)),0))))</f>
        <v>0</v>
      </c>
      <c r="Q83" s="57"/>
      <c r="R83" s="228">
        <f>IF($J83=0,0,IF(AND($I83+$H83/12+100/$J83&gt;='General Information'!$G$13+'General Information'!$F$13/12+4,$I83+$H83/12&lt;='General Information'!$G$13+'General Information'!$F$13/12+3),$F83*$J83/100*Q83/100,IF($I83+$H83/12+100/$J83&lt;'General Information'!$G$13+'General Information'!$F$13/12+4,MAX(0,$F83*$J83/100*Q83/100*($I83+$H83/12+100/$J83-('General Information'!$G$13+'General Information'!$F$13/12+3))),MAX($F83*$J83/100*Q83/100*('General Information'!$G$13+'General Information'!$F$13/12+4-($I83+$H83/12)),0))))</f>
        <v>0</v>
      </c>
      <c r="S83" s="230">
        <f t="shared" si="1"/>
        <v>0</v>
      </c>
    </row>
    <row r="84" spans="2:19" ht="55.5" customHeight="1">
      <c r="B84" s="27"/>
      <c r="C84" s="331"/>
      <c r="D84" s="332"/>
      <c r="E84" s="383"/>
      <c r="F84" s="334"/>
      <c r="G84" s="385"/>
      <c r="H84" s="90"/>
      <c r="I84" s="91"/>
      <c r="J84" s="95"/>
      <c r="K84" s="54"/>
      <c r="L84" s="228">
        <f>IF($J84=0,0,IF(AND($I84+$H84/12+100/$J84&gt;='General Information'!$G$13+'General Information'!$F$13/12+1,$I84+$H84/12&lt;='General Information'!$G$13+'General Information'!$F$13/12),$F84*$J84/100*K84/100,IF($I84+$H84/12+100/$J84&lt;'General Information'!$G$13+'General Information'!$F$13/12+1,MAX(0,$F84*$J84/100*K84/100*($I84+$H84/12+100/$J84-('General Information'!$G$13+'General Information'!$F$13/12))),MAX($F84*$J84/100*K84/100*('General Information'!$G$13+'General Information'!$F$13/12+1-($I84+$H84/12)),0))))</f>
        <v>0</v>
      </c>
      <c r="M84" s="289"/>
      <c r="N84" s="228">
        <f>IF($J84=0,0,IF(AND($I84+$H84/12+100/$J84&gt;='General Information'!$G$13+'General Information'!$F$13/12+2,$I84+$H84/12&lt;='General Information'!$G$13+'General Information'!$F$13/12+1),$F84*$J84/100*M84/100,IF($I84+$H84/12+100/$J84&lt;'General Information'!$G$13+'General Information'!$F$13/12+2,MAX(0,$F84*$J84/100*M84/100*($I84+$H84/12+100/$J84-('General Information'!$G$13+'General Information'!$F$13/12+1))),MAX($F84*$J84/100*M84/100*('General Information'!$G$13+'General Information'!$F$13/12+2-($I84+$H84/12)),0))))</f>
        <v>0</v>
      </c>
      <c r="O84" s="292"/>
      <c r="P84" s="228">
        <f>IF($J84=0,0,IF(AND($I84+$H84/12+100/$J84&gt;='General Information'!$G$13+'General Information'!$F$13/12+3,$I84+$H84/12&lt;='General Information'!$G$13+'General Information'!$F$13/12+2),$F84*$J84/100*O84/100,IF($I84+$H84/12+100/$J84&lt;'General Information'!$G$13+'General Information'!$F$13/12+3,MAX(0,$F84*$J84/100*O84/100*($I84+$H84/12+100/$J84-('General Information'!$G$13+'General Information'!$F$13/12+2))),MAX($F84*$J84/100*O84/100*('General Information'!$G$13+'General Information'!$F$13/12+3-($I84+$H84/12)),0))))</f>
        <v>0</v>
      </c>
      <c r="Q84" s="57"/>
      <c r="R84" s="228">
        <f>IF($J84=0,0,IF(AND($I84+$H84/12+100/$J84&gt;='General Information'!$G$13+'General Information'!$F$13/12+4,$I84+$H84/12&lt;='General Information'!$G$13+'General Information'!$F$13/12+3),$F84*$J84/100*Q84/100,IF($I84+$H84/12+100/$J84&lt;'General Information'!$G$13+'General Information'!$F$13/12+4,MAX(0,$F84*$J84/100*Q84/100*($I84+$H84/12+100/$J84-('General Information'!$G$13+'General Information'!$F$13/12+3))),MAX($F84*$J84/100*Q84/100*('General Information'!$G$13+'General Information'!$F$13/12+4-($I84+$H84/12)),0))))</f>
        <v>0</v>
      </c>
      <c r="S84" s="230">
        <f t="shared" si="1"/>
        <v>0</v>
      </c>
    </row>
    <row r="85" spans="2:19" ht="55.5" customHeight="1">
      <c r="B85" s="27"/>
      <c r="C85" s="331"/>
      <c r="D85" s="332"/>
      <c r="E85" s="383"/>
      <c r="F85" s="334"/>
      <c r="G85" s="385"/>
      <c r="H85" s="90"/>
      <c r="I85" s="91"/>
      <c r="J85" s="95"/>
      <c r="K85" s="54"/>
      <c r="L85" s="228">
        <f>IF($J85=0,0,IF(AND($I85+$H85/12+100/$J85&gt;='General Information'!$G$13+'General Information'!$F$13/12+1,$I85+$H85/12&lt;='General Information'!$G$13+'General Information'!$F$13/12),$F85*$J85/100*K85/100,IF($I85+$H85/12+100/$J85&lt;'General Information'!$G$13+'General Information'!$F$13/12+1,MAX(0,$F85*$J85/100*K85/100*($I85+$H85/12+100/$J85-('General Information'!$G$13+'General Information'!$F$13/12))),MAX($F85*$J85/100*K85/100*('General Information'!$G$13+'General Information'!$F$13/12+1-($I85+$H85/12)),0))))</f>
        <v>0</v>
      </c>
      <c r="M85" s="289"/>
      <c r="N85" s="228">
        <f>IF($J85=0,0,IF(AND($I85+$H85/12+100/$J85&gt;='General Information'!$G$13+'General Information'!$F$13/12+2,$I85+$H85/12&lt;='General Information'!$G$13+'General Information'!$F$13/12+1),$F85*$J85/100*M85/100,IF($I85+$H85/12+100/$J85&lt;'General Information'!$G$13+'General Information'!$F$13/12+2,MAX(0,$F85*$J85/100*M85/100*($I85+$H85/12+100/$J85-('General Information'!$G$13+'General Information'!$F$13/12+1))),MAX($F85*$J85/100*M85/100*('General Information'!$G$13+'General Information'!$F$13/12+2-($I85+$H85/12)),0))))</f>
        <v>0</v>
      </c>
      <c r="O85" s="292"/>
      <c r="P85" s="228">
        <f>IF($J85=0,0,IF(AND($I85+$H85/12+100/$J85&gt;='General Information'!$G$13+'General Information'!$F$13/12+3,$I85+$H85/12&lt;='General Information'!$G$13+'General Information'!$F$13/12+2),$F85*$J85/100*O85/100,IF($I85+$H85/12+100/$J85&lt;'General Information'!$G$13+'General Information'!$F$13/12+3,MAX(0,$F85*$J85/100*O85/100*($I85+$H85/12+100/$J85-('General Information'!$G$13+'General Information'!$F$13/12+2))),MAX($F85*$J85/100*O85/100*('General Information'!$G$13+'General Information'!$F$13/12+3-($I85+$H85/12)),0))))</f>
        <v>0</v>
      </c>
      <c r="Q85" s="57"/>
      <c r="R85" s="228">
        <f>IF($J85=0,0,IF(AND($I85+$H85/12+100/$J85&gt;='General Information'!$G$13+'General Information'!$F$13/12+4,$I85+$H85/12&lt;='General Information'!$G$13+'General Information'!$F$13/12+3),$F85*$J85/100*Q85/100,IF($I85+$H85/12+100/$J85&lt;'General Information'!$G$13+'General Information'!$F$13/12+4,MAX(0,$F85*$J85/100*Q85/100*($I85+$H85/12+100/$J85-('General Information'!$G$13+'General Information'!$F$13/12+3))),MAX($F85*$J85/100*Q85/100*('General Information'!$G$13+'General Information'!$F$13/12+4-($I85+$H85/12)),0))))</f>
        <v>0</v>
      </c>
      <c r="S85" s="230">
        <f t="shared" si="1"/>
        <v>0</v>
      </c>
    </row>
    <row r="86" spans="2:19" ht="55.5" customHeight="1">
      <c r="B86" s="27"/>
      <c r="C86" s="331"/>
      <c r="D86" s="332"/>
      <c r="E86" s="383"/>
      <c r="F86" s="334"/>
      <c r="G86" s="385"/>
      <c r="H86" s="90"/>
      <c r="I86" s="91"/>
      <c r="J86" s="95"/>
      <c r="K86" s="54"/>
      <c r="L86" s="228">
        <f>IF($J86=0,0,IF(AND($I86+$H86/12+100/$J86&gt;='General Information'!$G$13+'General Information'!$F$13/12+1,$I86+$H86/12&lt;='General Information'!$G$13+'General Information'!$F$13/12),$F86*$J86/100*K86/100,IF($I86+$H86/12+100/$J86&lt;'General Information'!$G$13+'General Information'!$F$13/12+1,MAX(0,$F86*$J86/100*K86/100*($I86+$H86/12+100/$J86-('General Information'!$G$13+'General Information'!$F$13/12))),MAX($F86*$J86/100*K86/100*('General Information'!$G$13+'General Information'!$F$13/12+1-($I86+$H86/12)),0))))</f>
        <v>0</v>
      </c>
      <c r="M86" s="289"/>
      <c r="N86" s="228">
        <f>IF($J86=0,0,IF(AND($I86+$H86/12+100/$J86&gt;='General Information'!$G$13+'General Information'!$F$13/12+2,$I86+$H86/12&lt;='General Information'!$G$13+'General Information'!$F$13/12+1),$F86*$J86/100*M86/100,IF($I86+$H86/12+100/$J86&lt;'General Information'!$G$13+'General Information'!$F$13/12+2,MAX(0,$F86*$J86/100*M86/100*($I86+$H86/12+100/$J86-('General Information'!$G$13+'General Information'!$F$13/12+1))),MAX($F86*$J86/100*M86/100*('General Information'!$G$13+'General Information'!$F$13/12+2-($I86+$H86/12)),0))))</f>
        <v>0</v>
      </c>
      <c r="O86" s="292"/>
      <c r="P86" s="228">
        <f>IF($J86=0,0,IF(AND($I86+$H86/12+100/$J86&gt;='General Information'!$G$13+'General Information'!$F$13/12+3,$I86+$H86/12&lt;='General Information'!$G$13+'General Information'!$F$13/12+2),$F86*$J86/100*O86/100,IF($I86+$H86/12+100/$J86&lt;'General Information'!$G$13+'General Information'!$F$13/12+3,MAX(0,$F86*$J86/100*O86/100*($I86+$H86/12+100/$J86-('General Information'!$G$13+'General Information'!$F$13/12+2))),MAX($F86*$J86/100*O86/100*('General Information'!$G$13+'General Information'!$F$13/12+3-($I86+$H86/12)),0))))</f>
        <v>0</v>
      </c>
      <c r="Q86" s="57"/>
      <c r="R86" s="228">
        <f>IF($J86=0,0,IF(AND($I86+$H86/12+100/$J86&gt;='General Information'!$G$13+'General Information'!$F$13/12+4,$I86+$H86/12&lt;='General Information'!$G$13+'General Information'!$F$13/12+3),$F86*$J86/100*Q86/100,IF($I86+$H86/12+100/$J86&lt;'General Information'!$G$13+'General Information'!$F$13/12+4,MAX(0,$F86*$J86/100*Q86/100*($I86+$H86/12+100/$J86-('General Information'!$G$13+'General Information'!$F$13/12+3))),MAX($F86*$J86/100*Q86/100*('General Information'!$G$13+'General Information'!$F$13/12+4-($I86+$H86/12)),0))))</f>
        <v>0</v>
      </c>
      <c r="S86" s="230">
        <f t="shared" si="1"/>
        <v>0</v>
      </c>
    </row>
    <row r="87" spans="2:19" ht="55.5" customHeight="1">
      <c r="B87" s="27"/>
      <c r="C87" s="331"/>
      <c r="D87" s="332"/>
      <c r="E87" s="383"/>
      <c r="F87" s="334"/>
      <c r="G87" s="385"/>
      <c r="H87" s="90"/>
      <c r="I87" s="91"/>
      <c r="J87" s="95"/>
      <c r="K87" s="54"/>
      <c r="L87" s="228">
        <f>IF($J87=0,0,IF(AND($I87+$H87/12+100/$J87&gt;='General Information'!$G$13+'General Information'!$F$13/12+1,$I87+$H87/12&lt;='General Information'!$G$13+'General Information'!$F$13/12),$F87*$J87/100*K87/100,IF($I87+$H87/12+100/$J87&lt;'General Information'!$G$13+'General Information'!$F$13/12+1,MAX(0,$F87*$J87/100*K87/100*($I87+$H87/12+100/$J87-('General Information'!$G$13+'General Information'!$F$13/12))),MAX($F87*$J87/100*K87/100*('General Information'!$G$13+'General Information'!$F$13/12+1-($I87+$H87/12)),0))))</f>
        <v>0</v>
      </c>
      <c r="M87" s="289"/>
      <c r="N87" s="228">
        <f>IF($J87=0,0,IF(AND($I87+$H87/12+100/$J87&gt;='General Information'!$G$13+'General Information'!$F$13/12+2,$I87+$H87/12&lt;='General Information'!$G$13+'General Information'!$F$13/12+1),$F87*$J87/100*M87/100,IF($I87+$H87/12+100/$J87&lt;'General Information'!$G$13+'General Information'!$F$13/12+2,MAX(0,$F87*$J87/100*M87/100*($I87+$H87/12+100/$J87-('General Information'!$G$13+'General Information'!$F$13/12+1))),MAX($F87*$J87/100*M87/100*('General Information'!$G$13+'General Information'!$F$13/12+2-($I87+$H87/12)),0))))</f>
        <v>0</v>
      </c>
      <c r="O87" s="292"/>
      <c r="P87" s="228">
        <f>IF($J87=0,0,IF(AND($I87+$H87/12+100/$J87&gt;='General Information'!$G$13+'General Information'!$F$13/12+3,$I87+$H87/12&lt;='General Information'!$G$13+'General Information'!$F$13/12+2),$F87*$J87/100*O87/100,IF($I87+$H87/12+100/$J87&lt;'General Information'!$G$13+'General Information'!$F$13/12+3,MAX(0,$F87*$J87/100*O87/100*($I87+$H87/12+100/$J87-('General Information'!$G$13+'General Information'!$F$13/12+2))),MAX($F87*$J87/100*O87/100*('General Information'!$G$13+'General Information'!$F$13/12+3-($I87+$H87/12)),0))))</f>
        <v>0</v>
      </c>
      <c r="Q87" s="57"/>
      <c r="R87" s="228">
        <f>IF($J87=0,0,IF(AND($I87+$H87/12+100/$J87&gt;='General Information'!$G$13+'General Information'!$F$13/12+4,$I87+$H87/12&lt;='General Information'!$G$13+'General Information'!$F$13/12+3),$F87*$J87/100*Q87/100,IF($I87+$H87/12+100/$J87&lt;'General Information'!$G$13+'General Information'!$F$13/12+4,MAX(0,$F87*$J87/100*Q87/100*($I87+$H87/12+100/$J87-('General Information'!$G$13+'General Information'!$F$13/12+3))),MAX($F87*$J87/100*Q87/100*('General Information'!$G$13+'General Information'!$F$13/12+4-($I87+$H87/12)),0))))</f>
        <v>0</v>
      </c>
      <c r="S87" s="230">
        <f t="shared" si="1"/>
        <v>0</v>
      </c>
    </row>
    <row r="88" spans="2:19" ht="55.5" customHeight="1">
      <c r="B88" s="27"/>
      <c r="C88" s="331"/>
      <c r="D88" s="332"/>
      <c r="E88" s="383"/>
      <c r="F88" s="334"/>
      <c r="G88" s="385"/>
      <c r="H88" s="90"/>
      <c r="I88" s="91"/>
      <c r="J88" s="95"/>
      <c r="K88" s="54"/>
      <c r="L88" s="228">
        <f>IF($J88=0,0,IF(AND($I88+$H88/12+100/$J88&gt;='General Information'!$G$13+'General Information'!$F$13/12+1,$I88+$H88/12&lt;='General Information'!$G$13+'General Information'!$F$13/12),$F88*$J88/100*K88/100,IF($I88+$H88/12+100/$J88&lt;'General Information'!$G$13+'General Information'!$F$13/12+1,MAX(0,$F88*$J88/100*K88/100*($I88+$H88/12+100/$J88-('General Information'!$G$13+'General Information'!$F$13/12))),MAX($F88*$J88/100*K88/100*('General Information'!$G$13+'General Information'!$F$13/12+1-($I88+$H88/12)),0))))</f>
        <v>0</v>
      </c>
      <c r="M88" s="289"/>
      <c r="N88" s="228">
        <f>IF($J88=0,0,IF(AND($I88+$H88/12+100/$J88&gt;='General Information'!$G$13+'General Information'!$F$13/12+2,$I88+$H88/12&lt;='General Information'!$G$13+'General Information'!$F$13/12+1),$F88*$J88/100*M88/100,IF($I88+$H88/12+100/$J88&lt;'General Information'!$G$13+'General Information'!$F$13/12+2,MAX(0,$F88*$J88/100*M88/100*($I88+$H88/12+100/$J88-('General Information'!$G$13+'General Information'!$F$13/12+1))),MAX($F88*$J88/100*M88/100*('General Information'!$G$13+'General Information'!$F$13/12+2-($I88+$H88/12)),0))))</f>
        <v>0</v>
      </c>
      <c r="O88" s="292"/>
      <c r="P88" s="228">
        <f>IF($J88=0,0,IF(AND($I88+$H88/12+100/$J88&gt;='General Information'!$G$13+'General Information'!$F$13/12+3,$I88+$H88/12&lt;='General Information'!$G$13+'General Information'!$F$13/12+2),$F88*$J88/100*O88/100,IF($I88+$H88/12+100/$J88&lt;'General Information'!$G$13+'General Information'!$F$13/12+3,MAX(0,$F88*$J88/100*O88/100*($I88+$H88/12+100/$J88-('General Information'!$G$13+'General Information'!$F$13/12+2))),MAX($F88*$J88/100*O88/100*('General Information'!$G$13+'General Information'!$F$13/12+3-($I88+$H88/12)),0))))</f>
        <v>0</v>
      </c>
      <c r="Q88" s="57"/>
      <c r="R88" s="228">
        <f>IF($J88=0,0,IF(AND($I88+$H88/12+100/$J88&gt;='General Information'!$G$13+'General Information'!$F$13/12+4,$I88+$H88/12&lt;='General Information'!$G$13+'General Information'!$F$13/12+3),$F88*$J88/100*Q88/100,IF($I88+$H88/12+100/$J88&lt;'General Information'!$G$13+'General Information'!$F$13/12+4,MAX(0,$F88*$J88/100*Q88/100*($I88+$H88/12+100/$J88-('General Information'!$G$13+'General Information'!$F$13/12+3))),MAX($F88*$J88/100*Q88/100*('General Information'!$G$13+'General Information'!$F$13/12+4-($I88+$H88/12)),0))))</f>
        <v>0</v>
      </c>
      <c r="S88" s="230">
        <f t="shared" si="1"/>
        <v>0</v>
      </c>
    </row>
    <row r="89" spans="2:19" ht="55.5" customHeight="1">
      <c r="B89" s="27"/>
      <c r="C89" s="331"/>
      <c r="D89" s="332"/>
      <c r="E89" s="383"/>
      <c r="F89" s="334"/>
      <c r="G89" s="385"/>
      <c r="H89" s="90"/>
      <c r="I89" s="91"/>
      <c r="J89" s="95"/>
      <c r="K89" s="54"/>
      <c r="L89" s="228">
        <f>IF($J89=0,0,IF(AND($I89+$H89/12+100/$J89&gt;='General Information'!$G$13+'General Information'!$F$13/12+1,$I89+$H89/12&lt;='General Information'!$G$13+'General Information'!$F$13/12),$F89*$J89/100*K89/100,IF($I89+$H89/12+100/$J89&lt;'General Information'!$G$13+'General Information'!$F$13/12+1,MAX(0,$F89*$J89/100*K89/100*($I89+$H89/12+100/$J89-('General Information'!$G$13+'General Information'!$F$13/12))),MAX($F89*$J89/100*K89/100*('General Information'!$G$13+'General Information'!$F$13/12+1-($I89+$H89/12)),0))))</f>
        <v>0</v>
      </c>
      <c r="M89" s="289"/>
      <c r="N89" s="228">
        <f>IF($J89=0,0,IF(AND($I89+$H89/12+100/$J89&gt;='General Information'!$G$13+'General Information'!$F$13/12+2,$I89+$H89/12&lt;='General Information'!$G$13+'General Information'!$F$13/12+1),$F89*$J89/100*M89/100,IF($I89+$H89/12+100/$J89&lt;'General Information'!$G$13+'General Information'!$F$13/12+2,MAX(0,$F89*$J89/100*M89/100*($I89+$H89/12+100/$J89-('General Information'!$G$13+'General Information'!$F$13/12+1))),MAX($F89*$J89/100*M89/100*('General Information'!$G$13+'General Information'!$F$13/12+2-($I89+$H89/12)),0))))</f>
        <v>0</v>
      </c>
      <c r="O89" s="292"/>
      <c r="P89" s="228">
        <f>IF($J89=0,0,IF(AND($I89+$H89/12+100/$J89&gt;='General Information'!$G$13+'General Information'!$F$13/12+3,$I89+$H89/12&lt;='General Information'!$G$13+'General Information'!$F$13/12+2),$F89*$J89/100*O89/100,IF($I89+$H89/12+100/$J89&lt;'General Information'!$G$13+'General Information'!$F$13/12+3,MAX(0,$F89*$J89/100*O89/100*($I89+$H89/12+100/$J89-('General Information'!$G$13+'General Information'!$F$13/12+2))),MAX($F89*$J89/100*O89/100*('General Information'!$G$13+'General Information'!$F$13/12+3-($I89+$H89/12)),0))))</f>
        <v>0</v>
      </c>
      <c r="Q89" s="57"/>
      <c r="R89" s="228">
        <f>IF($J89=0,0,IF(AND($I89+$H89/12+100/$J89&gt;='General Information'!$G$13+'General Information'!$F$13/12+4,$I89+$H89/12&lt;='General Information'!$G$13+'General Information'!$F$13/12+3),$F89*$J89/100*Q89/100,IF($I89+$H89/12+100/$J89&lt;'General Information'!$G$13+'General Information'!$F$13/12+4,MAX(0,$F89*$J89/100*Q89/100*($I89+$H89/12+100/$J89-('General Information'!$G$13+'General Information'!$F$13/12+3))),MAX($F89*$J89/100*Q89/100*('General Information'!$G$13+'General Information'!$F$13/12+4-($I89+$H89/12)),0))))</f>
        <v>0</v>
      </c>
      <c r="S89" s="230">
        <f t="shared" si="1"/>
        <v>0</v>
      </c>
    </row>
    <row r="90" spans="2:19" ht="55.5" customHeight="1">
      <c r="B90" s="27"/>
      <c r="C90" s="331"/>
      <c r="D90" s="332"/>
      <c r="E90" s="383"/>
      <c r="F90" s="334"/>
      <c r="G90" s="385"/>
      <c r="H90" s="90"/>
      <c r="I90" s="91"/>
      <c r="J90" s="95"/>
      <c r="K90" s="54"/>
      <c r="L90" s="228">
        <f>IF($J90=0,0,IF(AND($I90+$H90/12+100/$J90&gt;='General Information'!$G$13+'General Information'!$F$13/12+1,$I90+$H90/12&lt;='General Information'!$G$13+'General Information'!$F$13/12),$F90*$J90/100*K90/100,IF($I90+$H90/12+100/$J90&lt;'General Information'!$G$13+'General Information'!$F$13/12+1,MAX(0,$F90*$J90/100*K90/100*($I90+$H90/12+100/$J90-('General Information'!$G$13+'General Information'!$F$13/12))),MAX($F90*$J90/100*K90/100*('General Information'!$G$13+'General Information'!$F$13/12+1-($I90+$H90/12)),0))))</f>
        <v>0</v>
      </c>
      <c r="M90" s="289"/>
      <c r="N90" s="228">
        <f>IF($J90=0,0,IF(AND($I90+$H90/12+100/$J90&gt;='General Information'!$G$13+'General Information'!$F$13/12+2,$I90+$H90/12&lt;='General Information'!$G$13+'General Information'!$F$13/12+1),$F90*$J90/100*M90/100,IF($I90+$H90/12+100/$J90&lt;'General Information'!$G$13+'General Information'!$F$13/12+2,MAX(0,$F90*$J90/100*M90/100*($I90+$H90/12+100/$J90-('General Information'!$G$13+'General Information'!$F$13/12+1))),MAX($F90*$J90/100*M90/100*('General Information'!$G$13+'General Information'!$F$13/12+2-($I90+$H90/12)),0))))</f>
        <v>0</v>
      </c>
      <c r="O90" s="292"/>
      <c r="P90" s="228">
        <f>IF($J90=0,0,IF(AND($I90+$H90/12+100/$J90&gt;='General Information'!$G$13+'General Information'!$F$13/12+3,$I90+$H90/12&lt;='General Information'!$G$13+'General Information'!$F$13/12+2),$F90*$J90/100*O90/100,IF($I90+$H90/12+100/$J90&lt;'General Information'!$G$13+'General Information'!$F$13/12+3,MAX(0,$F90*$J90/100*O90/100*($I90+$H90/12+100/$J90-('General Information'!$G$13+'General Information'!$F$13/12+2))),MAX($F90*$J90/100*O90/100*('General Information'!$G$13+'General Information'!$F$13/12+3-($I90+$H90/12)),0))))</f>
        <v>0</v>
      </c>
      <c r="Q90" s="57"/>
      <c r="R90" s="228">
        <f>IF($J90=0,0,IF(AND($I90+$H90/12+100/$J90&gt;='General Information'!$G$13+'General Information'!$F$13/12+4,$I90+$H90/12&lt;='General Information'!$G$13+'General Information'!$F$13/12+3),$F90*$J90/100*Q90/100,IF($I90+$H90/12+100/$J90&lt;'General Information'!$G$13+'General Information'!$F$13/12+4,MAX(0,$F90*$J90/100*Q90/100*($I90+$H90/12+100/$J90-('General Information'!$G$13+'General Information'!$F$13/12+3))),MAX($F90*$J90/100*Q90/100*('General Information'!$G$13+'General Information'!$F$13/12+4-($I90+$H90/12)),0))))</f>
        <v>0</v>
      </c>
      <c r="S90" s="230">
        <f t="shared" si="1"/>
        <v>0</v>
      </c>
    </row>
    <row r="91" spans="2:19" ht="55.5" customHeight="1" thickBot="1">
      <c r="B91" s="29"/>
      <c r="C91" s="336"/>
      <c r="D91" s="337"/>
      <c r="E91" s="384"/>
      <c r="F91" s="343"/>
      <c r="G91" s="389"/>
      <c r="H91" s="92"/>
      <c r="I91" s="93"/>
      <c r="J91" s="96"/>
      <c r="K91" s="55"/>
      <c r="L91" s="229">
        <f>IF($J91=0,0,IF(AND($I91+$H91/12+100/$J91&gt;='General Information'!$G$13+'General Information'!$F$13/12+1,$I91+$H91/12&lt;='General Information'!$G$13+'General Information'!$F$13/12),$F91*$J91/100*K91/100,IF($I91+$H91/12+100/$J91&lt;'General Information'!$G$13+'General Information'!$F$13/12+1,MAX(0,$F91*$J91/100*K91/100*($I91+$H91/12+100/$J91-('General Information'!$G$13+'General Information'!$F$13/12))),MAX($F91*$J91/100*K91/100*('General Information'!$G$13+'General Information'!$F$13/12+1-($I91+$H91/12)),0))))</f>
        <v>0</v>
      </c>
      <c r="M91" s="290"/>
      <c r="N91" s="229">
        <f>IF($J91=0,0,IF(AND($I91+$H91/12+100/$J91&gt;='General Information'!$G$13+'General Information'!$F$13/12+2,$I91+$H91/12&lt;='General Information'!$G$13+'General Information'!$F$13/12+1),$F91*$J91/100*M91/100,IF($I91+$H91/12+100/$J91&lt;'General Information'!$G$13+'General Information'!$F$13/12+2,MAX(0,$F91*$J91/100*M91/100*($I91+$H91/12+100/$J91-('General Information'!$G$13+'General Information'!$F$13/12+1))),MAX($F91*$J91/100*M91/100*('General Information'!$G$13+'General Information'!$F$13/12+2-($I91+$H91/12)),0))))</f>
        <v>0</v>
      </c>
      <c r="O91" s="293"/>
      <c r="P91" s="229">
        <f>IF($J91=0,0,IF(AND($I91+$H91/12+100/$J91&gt;='General Information'!$G$13+'General Information'!$F$13/12+3,$I91+$H91/12&lt;='General Information'!$G$13+'General Information'!$F$13/12+2),$F91*$J91/100*O91/100,IF($I91+$H91/12+100/$J91&lt;'General Information'!$G$13+'General Information'!$F$13/12+3,MAX(0,$F91*$J91/100*O91/100*($I91+$H91/12+100/$J91-('General Information'!$G$13+'General Information'!$F$13/12+2))),MAX($F91*$J91/100*O91/100*('General Information'!$G$13+'General Information'!$F$13/12+3-($I91+$H91/12)),0))))</f>
        <v>0</v>
      </c>
      <c r="Q91" s="58"/>
      <c r="R91" s="229">
        <f>IF($J91=0,0,IF(AND($I91+$H91/12+100/$J91&gt;='General Information'!$G$13+'General Information'!$F$13/12+4,$I91+$H91/12&lt;='General Information'!$G$13+'General Information'!$F$13/12+3),$F91*$J91/100*Q91/100,IF($I91+$H91/12+100/$J91&lt;'General Information'!$G$13+'General Information'!$F$13/12+4,MAX(0,$F91*$J91/100*Q91/100*($I91+$H91/12+100/$J91-('General Information'!$G$13+'General Information'!$F$13/12+3))),MAX($F91*$J91/100*Q91/100*('General Information'!$G$13+'General Information'!$F$13/12+4-($I91+$H91/12)),0))))</f>
        <v>0</v>
      </c>
      <c r="S91" s="217">
        <f t="shared" si="1"/>
        <v>0</v>
      </c>
    </row>
    <row r="92" spans="1:19" s="14" customFormat="1" ht="40.5" customHeight="1" thickBot="1">
      <c r="A92" s="138"/>
      <c r="B92" s="5"/>
      <c r="C92" s="6"/>
      <c r="D92" s="69"/>
      <c r="E92" s="69"/>
      <c r="F92" s="8"/>
      <c r="G92" s="7"/>
      <c r="H92" s="388" t="s">
        <v>37</v>
      </c>
      <c r="I92" s="388"/>
      <c r="J92" s="388"/>
      <c r="K92" s="7"/>
      <c r="L92" s="221">
        <f>SUM(L78:L91)</f>
        <v>0</v>
      </c>
      <c r="M92" s="9"/>
      <c r="N92" s="221">
        <f>SUM(N78:N91)</f>
        <v>0</v>
      </c>
      <c r="O92" s="10"/>
      <c r="P92" s="221">
        <f>SUM(P78:P91)</f>
        <v>0</v>
      </c>
      <c r="Q92" s="11"/>
      <c r="R92" s="221">
        <f>SUM(R78:R91)</f>
        <v>0</v>
      </c>
      <c r="S92" s="221">
        <f>SUM(S78:S91)</f>
        <v>0</v>
      </c>
    </row>
    <row r="93" spans="1:16" s="14" customFormat="1" ht="12.75">
      <c r="A93" s="138"/>
      <c r="B93" s="5"/>
      <c r="C93" s="6"/>
      <c r="D93" s="8"/>
      <c r="E93" s="8"/>
      <c r="F93" s="8"/>
      <c r="G93" s="8"/>
      <c r="H93" s="7"/>
      <c r="I93" s="8"/>
      <c r="J93" s="8"/>
      <c r="K93" s="8"/>
      <c r="L93" s="7"/>
      <c r="M93" s="7"/>
      <c r="N93" s="144"/>
      <c r="O93" s="145"/>
      <c r="P93" s="7"/>
    </row>
    <row r="94" spans="1:16" s="14" customFormat="1" ht="12.75">
      <c r="A94" s="138"/>
      <c r="B94" s="5"/>
      <c r="C94" s="6"/>
      <c r="D94" s="8"/>
      <c r="E94" s="8"/>
      <c r="F94" s="8"/>
      <c r="G94" s="8"/>
      <c r="H94" s="7"/>
      <c r="I94" s="8"/>
      <c r="J94" s="8"/>
      <c r="K94" s="8"/>
      <c r="L94" s="7"/>
      <c r="M94" s="7"/>
      <c r="N94" s="144"/>
      <c r="O94" s="145"/>
      <c r="P94" s="7"/>
    </row>
    <row r="95" spans="1:13" s="14" customFormat="1" ht="12.75">
      <c r="A95" s="146"/>
      <c r="B95" s="147"/>
      <c r="C95" s="147"/>
      <c r="D95" s="147"/>
      <c r="E95" s="49"/>
      <c r="F95" s="49"/>
      <c r="G95" s="49"/>
      <c r="H95" s="139"/>
      <c r="I95" s="49"/>
      <c r="J95" s="49"/>
      <c r="K95" s="49"/>
      <c r="L95" s="139"/>
      <c r="M95" s="140"/>
    </row>
    <row r="96" spans="1:7" ht="12.75">
      <c r="A96" s="148" t="s">
        <v>20</v>
      </c>
      <c r="B96" s="149" t="s">
        <v>43</v>
      </c>
      <c r="C96" s="33"/>
      <c r="D96" s="33"/>
      <c r="F96" s="150" t="s">
        <v>77</v>
      </c>
      <c r="G96" s="33"/>
    </row>
    <row r="97" spans="1:7" ht="12.75">
      <c r="A97" s="148"/>
      <c r="B97" s="151"/>
      <c r="C97" s="33"/>
      <c r="D97" s="33"/>
      <c r="F97" s="150"/>
      <c r="G97" s="33"/>
    </row>
    <row r="98" spans="1:10" ht="26.25" customHeight="1" thickBot="1">
      <c r="A98" s="152"/>
      <c r="B98" s="112" t="s">
        <v>95</v>
      </c>
      <c r="J98" s="411" t="s">
        <v>78</v>
      </c>
    </row>
    <row r="99" spans="1:19" ht="35.25" customHeight="1" thickBot="1">
      <c r="A99" s="152"/>
      <c r="J99" s="412"/>
      <c r="L99" s="354" t="s">
        <v>67</v>
      </c>
      <c r="M99" s="356"/>
      <c r="N99" s="354" t="s">
        <v>68</v>
      </c>
      <c r="O99" s="356"/>
      <c r="P99" s="354" t="s">
        <v>69</v>
      </c>
      <c r="Q99" s="356"/>
      <c r="R99" s="354" t="s">
        <v>70</v>
      </c>
      <c r="S99" s="356"/>
    </row>
    <row r="100" spans="1:20" ht="33" customHeight="1">
      <c r="A100" s="152"/>
      <c r="B100" s="359" t="s">
        <v>133</v>
      </c>
      <c r="C100" s="370" t="s">
        <v>71</v>
      </c>
      <c r="D100" s="371"/>
      <c r="E100" s="372"/>
      <c r="F100" s="348" t="s">
        <v>73</v>
      </c>
      <c r="G100" s="395"/>
      <c r="H100" s="397" t="s">
        <v>63</v>
      </c>
      <c r="I100" s="398"/>
      <c r="J100" s="399" t="s">
        <v>86</v>
      </c>
      <c r="K100" s="409" t="s">
        <v>83</v>
      </c>
      <c r="L100" s="359" t="s">
        <v>87</v>
      </c>
      <c r="M100" s="390" t="s">
        <v>84</v>
      </c>
      <c r="N100" s="359" t="s">
        <v>87</v>
      </c>
      <c r="O100" s="390" t="s">
        <v>84</v>
      </c>
      <c r="P100" s="359" t="s">
        <v>87</v>
      </c>
      <c r="Q100" s="390" t="s">
        <v>84</v>
      </c>
      <c r="R100" s="359" t="s">
        <v>87</v>
      </c>
      <c r="S100" s="390" t="s">
        <v>84</v>
      </c>
      <c r="T100" s="357" t="s">
        <v>88</v>
      </c>
    </row>
    <row r="101" spans="1:20" ht="27" customHeight="1" thickBot="1">
      <c r="A101" s="6"/>
      <c r="B101" s="360"/>
      <c r="C101" s="373"/>
      <c r="D101" s="374"/>
      <c r="E101" s="375"/>
      <c r="F101" s="350"/>
      <c r="G101" s="396"/>
      <c r="H101" s="86" t="s">
        <v>58</v>
      </c>
      <c r="I101" s="87" t="s">
        <v>59</v>
      </c>
      <c r="J101" s="400"/>
      <c r="K101" s="410"/>
      <c r="L101" s="394"/>
      <c r="M101" s="391"/>
      <c r="N101" s="394"/>
      <c r="O101" s="391"/>
      <c r="P101" s="394"/>
      <c r="Q101" s="391"/>
      <c r="R101" s="394"/>
      <c r="S101" s="391"/>
      <c r="T101" s="358"/>
    </row>
    <row r="102" spans="1:20" ht="57.75" customHeight="1">
      <c r="A102" s="6"/>
      <c r="B102" s="52"/>
      <c r="C102" s="339"/>
      <c r="D102" s="340"/>
      <c r="E102" s="369"/>
      <c r="F102" s="392"/>
      <c r="G102" s="393"/>
      <c r="H102" s="88"/>
      <c r="I102" s="89"/>
      <c r="J102" s="83"/>
      <c r="K102" s="231">
        <f>IF(OR(F102="",H102="",I102="",J102=""),"",MAX((1-(MAX('General Information'!$G$13+'General Information'!$F$13/12-I102-H102/12,0))*J102/100)*F102,0))</f>
      </c>
      <c r="L102" s="53"/>
      <c r="M102" s="227">
        <f>IF($K102="",0,$K102/4*L102/100)</f>
        <v>0</v>
      </c>
      <c r="N102" s="288"/>
      <c r="O102" s="227">
        <f>IF($K102="",0,$K102/4*N102/100)</f>
        <v>0</v>
      </c>
      <c r="P102" s="291"/>
      <c r="Q102" s="227">
        <f>IF($K102="",0,$K102/4*P102/100)</f>
        <v>0</v>
      </c>
      <c r="R102" s="56"/>
      <c r="S102" s="227">
        <f>IF($K102="",0,$K102/4*R102/100)</f>
        <v>0</v>
      </c>
      <c r="T102" s="215">
        <f>M102+O102+Q102+S102</f>
        <v>0</v>
      </c>
    </row>
    <row r="103" spans="1:20" ht="57.75" customHeight="1">
      <c r="A103" s="6"/>
      <c r="B103" s="27"/>
      <c r="C103" s="377"/>
      <c r="D103" s="378"/>
      <c r="E103" s="379"/>
      <c r="F103" s="334"/>
      <c r="G103" s="385"/>
      <c r="H103" s="90"/>
      <c r="I103" s="91"/>
      <c r="J103" s="84"/>
      <c r="K103" s="232">
        <f>IF(OR(F103="",H103="",I103="",J103=""),"",MAX((1-(MAX('General Information'!$G$13+'General Information'!$F$13/12-I103-H103/12,0))*J103/100)*F103,0))</f>
      </c>
      <c r="L103" s="54"/>
      <c r="M103" s="234">
        <f aca="true" t="shared" si="2" ref="M103:M114">IF($K103="",0,$K103/4*L103/100)</f>
        <v>0</v>
      </c>
      <c r="N103" s="289"/>
      <c r="O103" s="228">
        <f aca="true" t="shared" si="3" ref="O103:O114">IF($K103="",0,$K103/4*N103/100)</f>
        <v>0</v>
      </c>
      <c r="P103" s="292"/>
      <c r="Q103" s="228">
        <f aca="true" t="shared" si="4" ref="Q103:Q114">IF($K103="",0,$K103/4*P103/100)</f>
        <v>0</v>
      </c>
      <c r="R103" s="57"/>
      <c r="S103" s="228">
        <f aca="true" t="shared" si="5" ref="S103:S114">IF($K103="",0,$K103/4*R103/100)</f>
        <v>0</v>
      </c>
      <c r="T103" s="230">
        <f aca="true" t="shared" si="6" ref="T103:T114">M103+O103+Q103+S103</f>
        <v>0</v>
      </c>
    </row>
    <row r="104" spans="1:20" ht="57.75" customHeight="1">
      <c r="A104" s="6"/>
      <c r="B104" s="27"/>
      <c r="C104" s="377"/>
      <c r="D104" s="378"/>
      <c r="E104" s="379"/>
      <c r="F104" s="334"/>
      <c r="G104" s="385"/>
      <c r="H104" s="90"/>
      <c r="I104" s="91"/>
      <c r="J104" s="84"/>
      <c r="K104" s="232">
        <f>IF(OR(F104="",H104="",I104="",J104=""),"",MAX((1-(MAX('General Information'!$G$13+'General Information'!$F$13/12-I104-H104/12,0))*J104/100)*F104,0))</f>
      </c>
      <c r="L104" s="54"/>
      <c r="M104" s="228">
        <f t="shared" si="2"/>
        <v>0</v>
      </c>
      <c r="N104" s="289"/>
      <c r="O104" s="228">
        <f t="shared" si="3"/>
        <v>0</v>
      </c>
      <c r="P104" s="292"/>
      <c r="Q104" s="228">
        <f t="shared" si="4"/>
        <v>0</v>
      </c>
      <c r="R104" s="57"/>
      <c r="S104" s="228">
        <f t="shared" si="5"/>
        <v>0</v>
      </c>
      <c r="T104" s="230">
        <f t="shared" si="6"/>
        <v>0</v>
      </c>
    </row>
    <row r="105" spans="1:20" ht="57.75" customHeight="1">
      <c r="A105" s="6"/>
      <c r="B105" s="27"/>
      <c r="C105" s="377"/>
      <c r="D105" s="378"/>
      <c r="E105" s="379"/>
      <c r="F105" s="334"/>
      <c r="G105" s="385"/>
      <c r="H105" s="90"/>
      <c r="I105" s="91"/>
      <c r="J105" s="84"/>
      <c r="K105" s="232">
        <f>IF(OR(F105="",H105="",I105="",J105=""),"",MAX((1-(MAX('General Information'!$G$13+'General Information'!$F$13/12-I105-H105/12,0))*J105/100)*F105,0))</f>
      </c>
      <c r="L105" s="54"/>
      <c r="M105" s="228">
        <f t="shared" si="2"/>
        <v>0</v>
      </c>
      <c r="N105" s="289"/>
      <c r="O105" s="228">
        <f t="shared" si="3"/>
        <v>0</v>
      </c>
      <c r="P105" s="292"/>
      <c r="Q105" s="228">
        <f t="shared" si="4"/>
        <v>0</v>
      </c>
      <c r="R105" s="57"/>
      <c r="S105" s="228">
        <f t="shared" si="5"/>
        <v>0</v>
      </c>
      <c r="T105" s="230">
        <f t="shared" si="6"/>
        <v>0</v>
      </c>
    </row>
    <row r="106" spans="1:20" ht="57.75" customHeight="1">
      <c r="A106" s="6"/>
      <c r="B106" s="27"/>
      <c r="C106" s="377"/>
      <c r="D106" s="378"/>
      <c r="E106" s="379"/>
      <c r="F106" s="334"/>
      <c r="G106" s="385"/>
      <c r="H106" s="90"/>
      <c r="I106" s="91"/>
      <c r="J106" s="84"/>
      <c r="K106" s="232">
        <f>IF(OR(F106="",H106="",I106="",J106=""),"",MAX((1-(MAX('General Information'!$G$13+'General Information'!$F$13/12-I106-H106/12,0))*J106/100)*F106,0))</f>
      </c>
      <c r="L106" s="54"/>
      <c r="M106" s="228">
        <f t="shared" si="2"/>
        <v>0</v>
      </c>
      <c r="N106" s="289"/>
      <c r="O106" s="228">
        <f t="shared" si="3"/>
        <v>0</v>
      </c>
      <c r="P106" s="292"/>
      <c r="Q106" s="228">
        <f t="shared" si="4"/>
        <v>0</v>
      </c>
      <c r="R106" s="57"/>
      <c r="S106" s="228">
        <f t="shared" si="5"/>
        <v>0</v>
      </c>
      <c r="T106" s="230">
        <f t="shared" si="6"/>
        <v>0</v>
      </c>
    </row>
    <row r="107" spans="1:20" ht="57.75" customHeight="1">
      <c r="A107" s="6"/>
      <c r="B107" s="27"/>
      <c r="C107" s="377"/>
      <c r="D107" s="378"/>
      <c r="E107" s="379"/>
      <c r="F107" s="334"/>
      <c r="G107" s="385"/>
      <c r="H107" s="90"/>
      <c r="I107" s="91"/>
      <c r="J107" s="84"/>
      <c r="K107" s="232">
        <f>IF(OR(F107="",H107="",I107="",J107=""),"",MAX((1-(MAX('General Information'!$G$13+'General Information'!$F$13/12-I107-H107/12,0))*J107/100)*F107,0))</f>
      </c>
      <c r="L107" s="54"/>
      <c r="M107" s="228">
        <f t="shared" si="2"/>
        <v>0</v>
      </c>
      <c r="N107" s="289"/>
      <c r="O107" s="228">
        <f t="shared" si="3"/>
        <v>0</v>
      </c>
      <c r="P107" s="292"/>
      <c r="Q107" s="228">
        <f t="shared" si="4"/>
        <v>0</v>
      </c>
      <c r="R107" s="57"/>
      <c r="S107" s="228">
        <f t="shared" si="5"/>
        <v>0</v>
      </c>
      <c r="T107" s="230">
        <f t="shared" si="6"/>
        <v>0</v>
      </c>
    </row>
    <row r="108" spans="1:20" ht="57.75" customHeight="1">
      <c r="A108" s="6"/>
      <c r="B108" s="27"/>
      <c r="C108" s="377"/>
      <c r="D108" s="378"/>
      <c r="E108" s="379"/>
      <c r="F108" s="334"/>
      <c r="G108" s="385"/>
      <c r="H108" s="90"/>
      <c r="I108" s="91"/>
      <c r="J108" s="84"/>
      <c r="K108" s="232">
        <f>IF(OR(F108="",H108="",I108="",J108=""),"",MAX((1-(MAX('General Information'!$G$13+'General Information'!$F$13/12-I108-H108/12,0))*J108/100)*F108,0))</f>
      </c>
      <c r="L108" s="54"/>
      <c r="M108" s="228">
        <f t="shared" si="2"/>
        <v>0</v>
      </c>
      <c r="N108" s="289"/>
      <c r="O108" s="228">
        <f t="shared" si="3"/>
        <v>0</v>
      </c>
      <c r="P108" s="292"/>
      <c r="Q108" s="228">
        <f t="shared" si="4"/>
        <v>0</v>
      </c>
      <c r="R108" s="57"/>
      <c r="S108" s="228">
        <f t="shared" si="5"/>
        <v>0</v>
      </c>
      <c r="T108" s="230">
        <f t="shared" si="6"/>
        <v>0</v>
      </c>
    </row>
    <row r="109" spans="1:20" ht="57.75" customHeight="1">
      <c r="A109" s="6"/>
      <c r="B109" s="27"/>
      <c r="C109" s="377"/>
      <c r="D109" s="378"/>
      <c r="E109" s="379"/>
      <c r="F109" s="334"/>
      <c r="G109" s="385"/>
      <c r="H109" s="90"/>
      <c r="I109" s="91"/>
      <c r="J109" s="84"/>
      <c r="K109" s="232">
        <f>IF(OR(F109="",H109="",I109="",J109=""),"",MAX((1-(MAX('General Information'!$G$13+'General Information'!$F$13/12-I109-H109/12,0))*J109/100)*F109,0))</f>
      </c>
      <c r="L109" s="54"/>
      <c r="M109" s="228">
        <f t="shared" si="2"/>
        <v>0</v>
      </c>
      <c r="N109" s="289"/>
      <c r="O109" s="228">
        <f t="shared" si="3"/>
        <v>0</v>
      </c>
      <c r="P109" s="292"/>
      <c r="Q109" s="228">
        <f t="shared" si="4"/>
        <v>0</v>
      </c>
      <c r="R109" s="57"/>
      <c r="S109" s="228">
        <f t="shared" si="5"/>
        <v>0</v>
      </c>
      <c r="T109" s="230">
        <f t="shared" si="6"/>
        <v>0</v>
      </c>
    </row>
    <row r="110" spans="1:20" ht="57.75" customHeight="1">
      <c r="A110" s="6"/>
      <c r="B110" s="27"/>
      <c r="C110" s="377"/>
      <c r="D110" s="378"/>
      <c r="E110" s="379"/>
      <c r="F110" s="334"/>
      <c r="G110" s="385"/>
      <c r="H110" s="90"/>
      <c r="I110" s="91"/>
      <c r="J110" s="84"/>
      <c r="K110" s="232">
        <f>IF(OR(F110="",H110="",I110="",J110=""),"",MAX((1-(MAX('General Information'!$G$13+'General Information'!$F$13/12-I110-H110/12,0))*J110/100)*F110,0))</f>
      </c>
      <c r="L110" s="54"/>
      <c r="M110" s="228">
        <f t="shared" si="2"/>
        <v>0</v>
      </c>
      <c r="N110" s="289"/>
      <c r="O110" s="228">
        <f t="shared" si="3"/>
        <v>0</v>
      </c>
      <c r="P110" s="292"/>
      <c r="Q110" s="228">
        <f t="shared" si="4"/>
        <v>0</v>
      </c>
      <c r="R110" s="57"/>
      <c r="S110" s="228">
        <f t="shared" si="5"/>
        <v>0</v>
      </c>
      <c r="T110" s="230">
        <f t="shared" si="6"/>
        <v>0</v>
      </c>
    </row>
    <row r="111" spans="1:20" ht="57.75" customHeight="1">
      <c r="A111" s="6"/>
      <c r="B111" s="27"/>
      <c r="C111" s="377"/>
      <c r="D111" s="378"/>
      <c r="E111" s="379"/>
      <c r="F111" s="334"/>
      <c r="G111" s="385"/>
      <c r="H111" s="90"/>
      <c r="I111" s="91"/>
      <c r="J111" s="84"/>
      <c r="K111" s="232">
        <f>IF(OR(F111="",H111="",I111="",J111=""),"",MAX((1-(MAX('General Information'!$G$13+'General Information'!$F$13/12-I111-H111/12,0))*J111/100)*F111,0))</f>
      </c>
      <c r="L111" s="54"/>
      <c r="M111" s="228">
        <f t="shared" si="2"/>
        <v>0</v>
      </c>
      <c r="N111" s="289"/>
      <c r="O111" s="228">
        <f t="shared" si="3"/>
        <v>0</v>
      </c>
      <c r="P111" s="292"/>
      <c r="Q111" s="228">
        <f t="shared" si="4"/>
        <v>0</v>
      </c>
      <c r="R111" s="57"/>
      <c r="S111" s="228">
        <f t="shared" si="5"/>
        <v>0</v>
      </c>
      <c r="T111" s="230">
        <f t="shared" si="6"/>
        <v>0</v>
      </c>
    </row>
    <row r="112" spans="1:20" ht="57.75" customHeight="1">
      <c r="A112" s="6"/>
      <c r="B112" s="27"/>
      <c r="C112" s="377"/>
      <c r="D112" s="378"/>
      <c r="E112" s="379"/>
      <c r="F112" s="334"/>
      <c r="G112" s="385"/>
      <c r="H112" s="90"/>
      <c r="I112" s="91"/>
      <c r="J112" s="84"/>
      <c r="K112" s="232">
        <f>IF(OR(F112="",H112="",I112="",J112=""),"",MAX((1-(MAX('General Information'!$G$13+'General Information'!$F$13/12-I112-H112/12,0))*J112/100)*F112,0))</f>
      </c>
      <c r="L112" s="54"/>
      <c r="M112" s="228">
        <f t="shared" si="2"/>
        <v>0</v>
      </c>
      <c r="N112" s="289"/>
      <c r="O112" s="228">
        <f t="shared" si="3"/>
        <v>0</v>
      </c>
      <c r="P112" s="292"/>
      <c r="Q112" s="228">
        <f t="shared" si="4"/>
        <v>0</v>
      </c>
      <c r="R112" s="57"/>
      <c r="S112" s="228">
        <f t="shared" si="5"/>
        <v>0</v>
      </c>
      <c r="T112" s="230">
        <f t="shared" si="6"/>
        <v>0</v>
      </c>
    </row>
    <row r="113" spans="1:20" ht="57.75" customHeight="1">
      <c r="A113" s="6"/>
      <c r="B113" s="27"/>
      <c r="C113" s="377"/>
      <c r="D113" s="378"/>
      <c r="E113" s="379"/>
      <c r="F113" s="334"/>
      <c r="G113" s="385"/>
      <c r="H113" s="90"/>
      <c r="I113" s="91"/>
      <c r="J113" s="84"/>
      <c r="K113" s="232">
        <f>IF(OR(F113="",H113="",I113="",J113=""),"",MAX((1-(MAX('General Information'!$G$13+'General Information'!$F$13/12-I113-H113/12,0))*J113/100)*F113,0))</f>
      </c>
      <c r="L113" s="54"/>
      <c r="M113" s="228">
        <f t="shared" si="2"/>
        <v>0</v>
      </c>
      <c r="N113" s="289"/>
      <c r="O113" s="228">
        <f t="shared" si="3"/>
        <v>0</v>
      </c>
      <c r="P113" s="292"/>
      <c r="Q113" s="228">
        <f t="shared" si="4"/>
        <v>0</v>
      </c>
      <c r="R113" s="57"/>
      <c r="S113" s="228">
        <f t="shared" si="5"/>
        <v>0</v>
      </c>
      <c r="T113" s="230">
        <f t="shared" si="6"/>
        <v>0</v>
      </c>
    </row>
    <row r="114" spans="1:20" ht="57.75" customHeight="1" thickBot="1">
      <c r="A114" s="6"/>
      <c r="B114" s="29"/>
      <c r="C114" s="380"/>
      <c r="D114" s="381"/>
      <c r="E114" s="382"/>
      <c r="F114" s="343"/>
      <c r="G114" s="389"/>
      <c r="H114" s="92"/>
      <c r="I114" s="93"/>
      <c r="J114" s="85"/>
      <c r="K114" s="233">
        <f>IF(OR(F114="",H114="",I114="",J114=""),"",MAX((1-(MAX('General Information'!$G$13+'General Information'!$F$13/12-I114-H114/12,0))*J114/100)*F114,0))</f>
      </c>
      <c r="L114" s="55"/>
      <c r="M114" s="229">
        <f t="shared" si="2"/>
        <v>0</v>
      </c>
      <c r="N114" s="290"/>
      <c r="O114" s="229">
        <f t="shared" si="3"/>
        <v>0</v>
      </c>
      <c r="P114" s="293"/>
      <c r="Q114" s="229">
        <f t="shared" si="4"/>
        <v>0</v>
      </c>
      <c r="R114" s="58"/>
      <c r="S114" s="229">
        <f t="shared" si="5"/>
        <v>0</v>
      </c>
      <c r="T114" s="217">
        <f t="shared" si="6"/>
        <v>0</v>
      </c>
    </row>
    <row r="115" spans="1:20" s="14" customFormat="1" ht="40.5" customHeight="1" thickBot="1">
      <c r="A115" s="138"/>
      <c r="B115" s="5"/>
      <c r="C115" s="6"/>
      <c r="D115" s="345"/>
      <c r="E115" s="345"/>
      <c r="F115" s="345"/>
      <c r="G115" s="8"/>
      <c r="H115" s="7"/>
      <c r="I115" s="388" t="s">
        <v>37</v>
      </c>
      <c r="J115" s="388"/>
      <c r="K115" s="388"/>
      <c r="L115" s="7"/>
      <c r="M115" s="221">
        <f>SUM(M102:M114)</f>
        <v>0</v>
      </c>
      <c r="N115" s="9"/>
      <c r="O115" s="221">
        <f>SUM(O102:O114)</f>
        <v>0</v>
      </c>
      <c r="P115" s="10"/>
      <c r="Q115" s="221">
        <f>SUM(Q102:Q114)</f>
        <v>0</v>
      </c>
      <c r="R115" s="11"/>
      <c r="S115" s="221">
        <f>SUM(S102:S114)</f>
        <v>0</v>
      </c>
      <c r="T115" s="221">
        <f>SUM(T102:T114)</f>
        <v>0</v>
      </c>
    </row>
    <row r="116" spans="1:13" s="14" customFormat="1" ht="12.75">
      <c r="A116" s="138"/>
      <c r="B116" s="49"/>
      <c r="C116" s="49"/>
      <c r="D116" s="49"/>
      <c r="E116" s="49"/>
      <c r="F116" s="49"/>
      <c r="G116" s="49"/>
      <c r="H116" s="139"/>
      <c r="I116" s="49"/>
      <c r="J116" s="49"/>
      <c r="K116" s="49"/>
      <c r="L116" s="139"/>
      <c r="M116" s="140"/>
    </row>
    <row r="117" spans="1:13" s="14" customFormat="1" ht="12.75">
      <c r="A117" s="138"/>
      <c r="B117" s="49"/>
      <c r="C117" s="49"/>
      <c r="D117" s="49"/>
      <c r="E117" s="49"/>
      <c r="F117" s="49"/>
      <c r="G117" s="49"/>
      <c r="H117" s="139"/>
      <c r="I117" s="49"/>
      <c r="J117" s="49"/>
      <c r="K117" s="49"/>
      <c r="L117" s="139"/>
      <c r="M117" s="140"/>
    </row>
    <row r="118" spans="1:13" s="14" customFormat="1" ht="12.75">
      <c r="A118" s="138"/>
      <c r="B118" s="49"/>
      <c r="C118" s="49"/>
      <c r="D118" s="49"/>
      <c r="E118" s="49"/>
      <c r="F118" s="49"/>
      <c r="G118" s="49"/>
      <c r="H118" s="139"/>
      <c r="I118" s="49"/>
      <c r="J118" s="49"/>
      <c r="K118" s="49"/>
      <c r="L118" s="139"/>
      <c r="M118" s="140"/>
    </row>
    <row r="119" spans="1:2" ht="12.75">
      <c r="A119" s="127" t="s">
        <v>21</v>
      </c>
      <c r="B119" s="128" t="s">
        <v>48</v>
      </c>
    </row>
    <row r="120" ht="13.5" thickBot="1"/>
    <row r="121" spans="7:19" ht="33" customHeight="1" thickBot="1">
      <c r="G121" s="76" t="s">
        <v>67</v>
      </c>
      <c r="H121" s="76" t="s">
        <v>68</v>
      </c>
      <c r="I121" s="76" t="s">
        <v>69</v>
      </c>
      <c r="J121" s="76" t="s">
        <v>70</v>
      </c>
      <c r="S121" s="14"/>
    </row>
    <row r="122" spans="2:20" ht="56.25" customHeight="1" thickBot="1">
      <c r="B122" s="118" t="s">
        <v>133</v>
      </c>
      <c r="C122" s="325" t="s">
        <v>35</v>
      </c>
      <c r="D122" s="326"/>
      <c r="E122" s="326"/>
      <c r="F122" s="327"/>
      <c r="G122" s="51" t="s">
        <v>84</v>
      </c>
      <c r="H122" s="51" t="s">
        <v>84</v>
      </c>
      <c r="I122" s="51" t="s">
        <v>84</v>
      </c>
      <c r="J122" s="51" t="s">
        <v>84</v>
      </c>
      <c r="K122" s="51" t="s">
        <v>88</v>
      </c>
      <c r="T122" s="14"/>
    </row>
    <row r="123" spans="2:11" ht="57.75" customHeight="1">
      <c r="B123" s="26"/>
      <c r="C123" s="319"/>
      <c r="D123" s="320"/>
      <c r="E123" s="320"/>
      <c r="F123" s="330"/>
      <c r="G123" s="59"/>
      <c r="H123" s="59"/>
      <c r="I123" s="60"/>
      <c r="J123" s="60"/>
      <c r="K123" s="219">
        <f>SUM(G123:J123)</f>
        <v>0</v>
      </c>
    </row>
    <row r="124" spans="2:11" ht="57.75" customHeight="1">
      <c r="B124" s="27"/>
      <c r="C124" s="331"/>
      <c r="D124" s="332"/>
      <c r="E124" s="332"/>
      <c r="F124" s="333"/>
      <c r="G124" s="61"/>
      <c r="H124" s="61"/>
      <c r="I124" s="62"/>
      <c r="J124" s="62"/>
      <c r="K124" s="220">
        <f aca="true" t="shared" si="7" ref="K124:K134">SUM(G124:J124)</f>
        <v>0</v>
      </c>
    </row>
    <row r="125" spans="2:11" ht="57.75" customHeight="1">
      <c r="B125" s="27"/>
      <c r="C125" s="331"/>
      <c r="D125" s="332"/>
      <c r="E125" s="332"/>
      <c r="F125" s="333"/>
      <c r="G125" s="61"/>
      <c r="H125" s="61"/>
      <c r="I125" s="62"/>
      <c r="J125" s="62"/>
      <c r="K125" s="220">
        <f t="shared" si="7"/>
        <v>0</v>
      </c>
    </row>
    <row r="126" spans="2:11" ht="57.75" customHeight="1">
      <c r="B126" s="27"/>
      <c r="C126" s="331"/>
      <c r="D126" s="332"/>
      <c r="E126" s="332"/>
      <c r="F126" s="333"/>
      <c r="G126" s="61"/>
      <c r="H126" s="61"/>
      <c r="I126" s="62"/>
      <c r="J126" s="62"/>
      <c r="K126" s="220">
        <f t="shared" si="7"/>
        <v>0</v>
      </c>
    </row>
    <row r="127" spans="2:11" ht="57.75" customHeight="1">
      <c r="B127" s="27"/>
      <c r="C127" s="331"/>
      <c r="D127" s="332"/>
      <c r="E127" s="332"/>
      <c r="F127" s="333"/>
      <c r="G127" s="61"/>
      <c r="H127" s="61"/>
      <c r="I127" s="62"/>
      <c r="J127" s="62"/>
      <c r="K127" s="220">
        <f t="shared" si="7"/>
        <v>0</v>
      </c>
    </row>
    <row r="128" spans="2:11" ht="57.75" customHeight="1">
      <c r="B128" s="27"/>
      <c r="C128" s="331"/>
      <c r="D128" s="332"/>
      <c r="E128" s="332"/>
      <c r="F128" s="333"/>
      <c r="G128" s="61"/>
      <c r="H128" s="61"/>
      <c r="I128" s="62"/>
      <c r="J128" s="62"/>
      <c r="K128" s="220">
        <f t="shared" si="7"/>
        <v>0</v>
      </c>
    </row>
    <row r="129" spans="2:11" ht="57.75" customHeight="1">
      <c r="B129" s="27"/>
      <c r="C129" s="331"/>
      <c r="D129" s="332"/>
      <c r="E129" s="332"/>
      <c r="F129" s="333"/>
      <c r="G129" s="61"/>
      <c r="H129" s="61"/>
      <c r="I129" s="62"/>
      <c r="J129" s="62"/>
      <c r="K129" s="220">
        <f t="shared" si="7"/>
        <v>0</v>
      </c>
    </row>
    <row r="130" spans="2:11" ht="57.75" customHeight="1">
      <c r="B130" s="27"/>
      <c r="C130" s="331"/>
      <c r="D130" s="332"/>
      <c r="E130" s="332"/>
      <c r="F130" s="333"/>
      <c r="G130" s="61"/>
      <c r="H130" s="61"/>
      <c r="I130" s="62"/>
      <c r="J130" s="62"/>
      <c r="K130" s="220">
        <f t="shared" si="7"/>
        <v>0</v>
      </c>
    </row>
    <row r="131" spans="2:11" ht="57.75" customHeight="1">
      <c r="B131" s="27"/>
      <c r="C131" s="331"/>
      <c r="D131" s="332"/>
      <c r="E131" s="332"/>
      <c r="F131" s="333"/>
      <c r="G131" s="61"/>
      <c r="H131" s="61"/>
      <c r="I131" s="62"/>
      <c r="J131" s="62"/>
      <c r="K131" s="220">
        <f t="shared" si="7"/>
        <v>0</v>
      </c>
    </row>
    <row r="132" spans="2:11" ht="57.75" customHeight="1">
      <c r="B132" s="27"/>
      <c r="C132" s="331"/>
      <c r="D132" s="332"/>
      <c r="E132" s="332"/>
      <c r="F132" s="333"/>
      <c r="G132" s="61"/>
      <c r="H132" s="61"/>
      <c r="I132" s="62"/>
      <c r="J132" s="62"/>
      <c r="K132" s="220">
        <f t="shared" si="7"/>
        <v>0</v>
      </c>
    </row>
    <row r="133" spans="2:11" ht="57.75" customHeight="1">
      <c r="B133" s="27"/>
      <c r="C133" s="331"/>
      <c r="D133" s="332"/>
      <c r="E133" s="332"/>
      <c r="F133" s="333"/>
      <c r="G133" s="61"/>
      <c r="H133" s="61"/>
      <c r="I133" s="62"/>
      <c r="J133" s="62"/>
      <c r="K133" s="220">
        <f t="shared" si="7"/>
        <v>0</v>
      </c>
    </row>
    <row r="134" spans="2:11" ht="57.75" customHeight="1" thickBot="1">
      <c r="B134" s="29"/>
      <c r="C134" s="336"/>
      <c r="D134" s="337"/>
      <c r="E134" s="337"/>
      <c r="F134" s="338"/>
      <c r="G134" s="63"/>
      <c r="H134" s="63"/>
      <c r="I134" s="64"/>
      <c r="J134" s="64"/>
      <c r="K134" s="73">
        <f t="shared" si="7"/>
        <v>0</v>
      </c>
    </row>
    <row r="135" spans="2:11" ht="57.75" customHeight="1" thickBot="1">
      <c r="B135" s="5"/>
      <c r="D135" s="345" t="s">
        <v>38</v>
      </c>
      <c r="E135" s="345"/>
      <c r="F135" s="345"/>
      <c r="G135" s="221">
        <f>SUM(G123:G134)</f>
        <v>0</v>
      </c>
      <c r="H135" s="221">
        <f>SUM(H123:H134)</f>
        <v>0</v>
      </c>
      <c r="I135" s="222">
        <f>SUM(I123:I134)</f>
        <v>0</v>
      </c>
      <c r="J135" s="222">
        <f>SUM(J123:J134)</f>
        <v>0</v>
      </c>
      <c r="K135" s="221">
        <f>SUM(K123:K134)</f>
        <v>0</v>
      </c>
    </row>
    <row r="137" spans="1:13" s="14" customFormat="1" ht="12.75">
      <c r="A137" s="138"/>
      <c r="B137" s="49"/>
      <c r="C137" s="49"/>
      <c r="D137" s="49"/>
      <c r="E137" s="49"/>
      <c r="F137" s="49"/>
      <c r="G137" s="49"/>
      <c r="H137" s="49"/>
      <c r="I137" s="139"/>
      <c r="J137" s="49"/>
      <c r="K137" s="49"/>
      <c r="L137" s="49"/>
      <c r="M137" s="140"/>
    </row>
    <row r="138" spans="1:13" s="14" customFormat="1" ht="12.75">
      <c r="A138" s="138"/>
      <c r="B138" s="49"/>
      <c r="C138" s="49"/>
      <c r="D138" s="49"/>
      <c r="E138" s="49"/>
      <c r="F138" s="49"/>
      <c r="G138" s="49"/>
      <c r="H138" s="49"/>
      <c r="I138" s="139"/>
      <c r="J138" s="49"/>
      <c r="K138" s="49"/>
      <c r="L138" s="49"/>
      <c r="M138" s="140"/>
    </row>
    <row r="139" spans="1:2" ht="12.75">
      <c r="A139" s="127" t="s">
        <v>29</v>
      </c>
      <c r="B139" s="128" t="s">
        <v>41</v>
      </c>
    </row>
    <row r="140" spans="5:6" ht="13.5" thickBot="1">
      <c r="E140" s="3"/>
      <c r="F140" s="4"/>
    </row>
    <row r="141" spans="7:19" ht="33" customHeight="1" thickBot="1">
      <c r="G141" s="76" t="s">
        <v>67</v>
      </c>
      <c r="H141" s="76" t="s">
        <v>68</v>
      </c>
      <c r="I141" s="76" t="s">
        <v>69</v>
      </c>
      <c r="J141" s="76" t="s">
        <v>70</v>
      </c>
      <c r="S141" s="14"/>
    </row>
    <row r="142" spans="2:20" ht="56.25" customHeight="1" thickBot="1">
      <c r="B142" s="118" t="s">
        <v>133</v>
      </c>
      <c r="C142" s="325" t="s">
        <v>35</v>
      </c>
      <c r="D142" s="326"/>
      <c r="E142" s="326"/>
      <c r="F142" s="327"/>
      <c r="G142" s="51" t="s">
        <v>84</v>
      </c>
      <c r="H142" s="51" t="s">
        <v>84</v>
      </c>
      <c r="I142" s="51" t="s">
        <v>84</v>
      </c>
      <c r="J142" s="51" t="s">
        <v>84</v>
      </c>
      <c r="K142" s="51" t="s">
        <v>88</v>
      </c>
      <c r="T142" s="14"/>
    </row>
    <row r="143" spans="2:11" ht="59.25" customHeight="1">
      <c r="B143" s="65"/>
      <c r="C143" s="339"/>
      <c r="D143" s="340"/>
      <c r="E143" s="340"/>
      <c r="F143" s="341"/>
      <c r="G143" s="66"/>
      <c r="H143" s="66"/>
      <c r="I143" s="67"/>
      <c r="J143" s="67"/>
      <c r="K143" s="71">
        <f>SUM(G143:J143)</f>
        <v>0</v>
      </c>
    </row>
    <row r="144" spans="2:11" ht="59.25" customHeight="1">
      <c r="B144" s="27"/>
      <c r="C144" s="331"/>
      <c r="D144" s="332"/>
      <c r="E144" s="332"/>
      <c r="F144" s="333"/>
      <c r="G144" s="61"/>
      <c r="H144" s="61"/>
      <c r="I144" s="62"/>
      <c r="J144" s="62"/>
      <c r="K144" s="220">
        <f aca="true" t="shared" si="8" ref="K144:K155">SUM(G144:J144)</f>
        <v>0</v>
      </c>
    </row>
    <row r="145" spans="2:11" ht="59.25" customHeight="1">
      <c r="B145" s="27"/>
      <c r="C145" s="331"/>
      <c r="D145" s="332"/>
      <c r="E145" s="332"/>
      <c r="F145" s="333"/>
      <c r="G145" s="61"/>
      <c r="H145" s="61"/>
      <c r="I145" s="62"/>
      <c r="J145" s="62"/>
      <c r="K145" s="220">
        <f t="shared" si="8"/>
        <v>0</v>
      </c>
    </row>
    <row r="146" spans="2:11" ht="59.25" customHeight="1">
      <c r="B146" s="27"/>
      <c r="C146" s="331"/>
      <c r="D146" s="332"/>
      <c r="E146" s="332"/>
      <c r="F146" s="333"/>
      <c r="G146" s="61"/>
      <c r="H146" s="61"/>
      <c r="I146" s="62"/>
      <c r="J146" s="62"/>
      <c r="K146" s="220">
        <f t="shared" si="8"/>
        <v>0</v>
      </c>
    </row>
    <row r="147" spans="2:11" ht="59.25" customHeight="1">
      <c r="B147" s="27"/>
      <c r="C147" s="331"/>
      <c r="D147" s="332"/>
      <c r="E147" s="332"/>
      <c r="F147" s="333"/>
      <c r="G147" s="61"/>
      <c r="H147" s="61"/>
      <c r="I147" s="62"/>
      <c r="J147" s="62"/>
      <c r="K147" s="220">
        <f t="shared" si="8"/>
        <v>0</v>
      </c>
    </row>
    <row r="148" spans="2:11" ht="59.25" customHeight="1">
      <c r="B148" s="27"/>
      <c r="C148" s="331"/>
      <c r="D148" s="332"/>
      <c r="E148" s="332"/>
      <c r="F148" s="333"/>
      <c r="G148" s="61"/>
      <c r="H148" s="61"/>
      <c r="I148" s="62"/>
      <c r="J148" s="62"/>
      <c r="K148" s="220">
        <f t="shared" si="8"/>
        <v>0</v>
      </c>
    </row>
    <row r="149" spans="2:11" ht="59.25" customHeight="1">
      <c r="B149" s="27"/>
      <c r="C149" s="331"/>
      <c r="D149" s="332"/>
      <c r="E149" s="332"/>
      <c r="F149" s="333"/>
      <c r="G149" s="61"/>
      <c r="H149" s="61"/>
      <c r="I149" s="62"/>
      <c r="J149" s="62"/>
      <c r="K149" s="220">
        <f t="shared" si="8"/>
        <v>0</v>
      </c>
    </row>
    <row r="150" spans="2:11" ht="59.25" customHeight="1">
      <c r="B150" s="27"/>
      <c r="C150" s="331"/>
      <c r="D150" s="332"/>
      <c r="E150" s="332"/>
      <c r="F150" s="333"/>
      <c r="G150" s="61"/>
      <c r="H150" s="61"/>
      <c r="I150" s="62"/>
      <c r="J150" s="62"/>
      <c r="K150" s="220">
        <f t="shared" si="8"/>
        <v>0</v>
      </c>
    </row>
    <row r="151" spans="2:11" ht="59.25" customHeight="1">
      <c r="B151" s="27"/>
      <c r="C151" s="331"/>
      <c r="D151" s="332"/>
      <c r="E151" s="332"/>
      <c r="F151" s="333"/>
      <c r="G151" s="61"/>
      <c r="H151" s="61"/>
      <c r="I151" s="62"/>
      <c r="J151" s="62"/>
      <c r="K151" s="220">
        <f t="shared" si="8"/>
        <v>0</v>
      </c>
    </row>
    <row r="152" spans="2:11" ht="59.25" customHeight="1">
      <c r="B152" s="27"/>
      <c r="C152" s="331"/>
      <c r="D152" s="332"/>
      <c r="E152" s="332"/>
      <c r="F152" s="333"/>
      <c r="G152" s="61"/>
      <c r="H152" s="61"/>
      <c r="I152" s="62"/>
      <c r="J152" s="62"/>
      <c r="K152" s="220">
        <f t="shared" si="8"/>
        <v>0</v>
      </c>
    </row>
    <row r="153" spans="2:11" ht="59.25" customHeight="1">
      <c r="B153" s="27"/>
      <c r="C153" s="331"/>
      <c r="D153" s="332"/>
      <c r="E153" s="332"/>
      <c r="F153" s="333"/>
      <c r="G153" s="61"/>
      <c r="H153" s="61"/>
      <c r="I153" s="62"/>
      <c r="J153" s="62"/>
      <c r="K153" s="220">
        <f t="shared" si="8"/>
        <v>0</v>
      </c>
    </row>
    <row r="154" spans="2:11" ht="59.25" customHeight="1">
      <c r="B154" s="27"/>
      <c r="C154" s="331"/>
      <c r="D154" s="332"/>
      <c r="E154" s="332"/>
      <c r="F154" s="333"/>
      <c r="G154" s="61"/>
      <c r="H154" s="61"/>
      <c r="I154" s="62"/>
      <c r="J154" s="62"/>
      <c r="K154" s="220">
        <f t="shared" si="8"/>
        <v>0</v>
      </c>
    </row>
    <row r="155" spans="2:11" ht="59.25" customHeight="1" thickBot="1">
      <c r="B155" s="29"/>
      <c r="C155" s="336"/>
      <c r="D155" s="337"/>
      <c r="E155" s="337"/>
      <c r="F155" s="338"/>
      <c r="G155" s="63"/>
      <c r="H155" s="63"/>
      <c r="I155" s="64"/>
      <c r="J155" s="64"/>
      <c r="K155" s="73">
        <f t="shared" si="8"/>
        <v>0</v>
      </c>
    </row>
    <row r="156" spans="2:11" ht="59.25" customHeight="1" thickBot="1">
      <c r="B156" s="5"/>
      <c r="D156" s="345" t="s">
        <v>39</v>
      </c>
      <c r="E156" s="345"/>
      <c r="F156" s="345"/>
      <c r="G156" s="221">
        <f>SUM(G143:G155)</f>
        <v>0</v>
      </c>
      <c r="H156" s="221">
        <f>SUM(H143:H155)</f>
        <v>0</v>
      </c>
      <c r="I156" s="222">
        <f>SUM(I143:I155)</f>
        <v>0</v>
      </c>
      <c r="J156" s="222">
        <f>SUM(J143:J155)</f>
        <v>0</v>
      </c>
      <c r="K156" s="221">
        <f>SUM(K143:K155)</f>
        <v>0</v>
      </c>
    </row>
    <row r="157" ht="12.75">
      <c r="A157" s="12"/>
    </row>
    <row r="158" ht="12.75">
      <c r="A158" s="12"/>
    </row>
    <row r="159" ht="12.75">
      <c r="A159" s="12"/>
    </row>
    <row r="160" spans="1:2" ht="12.75">
      <c r="A160" s="12" t="s">
        <v>54</v>
      </c>
      <c r="B160" s="128" t="s">
        <v>55</v>
      </c>
    </row>
    <row r="161" ht="12.75">
      <c r="A161" s="12"/>
    </row>
    <row r="162" spans="1:3" ht="24.75" customHeight="1">
      <c r="A162" s="12"/>
      <c r="B162" s="153"/>
      <c r="C162" s="153"/>
    </row>
    <row r="163" ht="18" customHeight="1" thickBot="1">
      <c r="A163" s="12"/>
    </row>
    <row r="164" spans="1:12" ht="33.75" customHeight="1" thickBot="1">
      <c r="A164" s="12"/>
      <c r="E164" s="354" t="s">
        <v>67</v>
      </c>
      <c r="F164" s="356"/>
      <c r="G164" s="354" t="s">
        <v>68</v>
      </c>
      <c r="H164" s="356"/>
      <c r="I164" s="354" t="s">
        <v>69</v>
      </c>
      <c r="J164" s="356"/>
      <c r="K164" s="354" t="s">
        <v>70</v>
      </c>
      <c r="L164" s="356"/>
    </row>
    <row r="165" spans="1:13" ht="42" customHeight="1" thickBot="1">
      <c r="A165" s="12"/>
      <c r="B165" s="386" t="s">
        <v>56</v>
      </c>
      <c r="C165" s="387"/>
      <c r="D165" s="294"/>
      <c r="E165" s="22" t="s">
        <v>80</v>
      </c>
      <c r="F165" s="74" t="s">
        <v>89</v>
      </c>
      <c r="G165" s="22" t="s">
        <v>80</v>
      </c>
      <c r="H165" s="74" t="s">
        <v>89</v>
      </c>
      <c r="I165" s="22" t="s">
        <v>80</v>
      </c>
      <c r="J165" s="74" t="s">
        <v>89</v>
      </c>
      <c r="K165" s="22" t="s">
        <v>80</v>
      </c>
      <c r="L165" s="74" t="s">
        <v>89</v>
      </c>
      <c r="M165" s="18" t="s">
        <v>96</v>
      </c>
    </row>
    <row r="166" spans="1:13" ht="44.25" customHeight="1">
      <c r="A166" s="12"/>
      <c r="B166" s="402" t="s">
        <v>113</v>
      </c>
      <c r="C166" s="403"/>
      <c r="D166" s="404"/>
      <c r="E166" s="235">
        <f>'Nano-Tera.CH Funding'!E142</f>
        <v>0</v>
      </c>
      <c r="F166" s="70">
        <f>E166*$D$165/100</f>
        <v>0</v>
      </c>
      <c r="G166" s="236">
        <f>'Nano-Tera.CH Funding'!F142</f>
        <v>0</v>
      </c>
      <c r="H166" s="70">
        <f>G166*$D$165/100</f>
        <v>0</v>
      </c>
      <c r="I166" s="236">
        <f>'Nano-Tera.CH Funding'!G142</f>
        <v>0</v>
      </c>
      <c r="J166" s="70">
        <f>I166*$D$165/100</f>
        <v>0</v>
      </c>
      <c r="K166" s="236">
        <f>'Nano-Tera.CH Funding'!H142</f>
        <v>0</v>
      </c>
      <c r="L166" s="70">
        <f>K166*$D$165/100</f>
        <v>0</v>
      </c>
      <c r="M166" s="71">
        <f>F166+H166+J166+L166</f>
        <v>0</v>
      </c>
    </row>
    <row r="167" spans="1:13" ht="44.25" customHeight="1" thickBot="1">
      <c r="A167" s="12"/>
      <c r="B167" s="405" t="s">
        <v>79</v>
      </c>
      <c r="C167" s="406"/>
      <c r="D167" s="407"/>
      <c r="E167" s="237">
        <f>G70</f>
        <v>0</v>
      </c>
      <c r="F167" s="72">
        <f>E167*$D$165/100</f>
        <v>0</v>
      </c>
      <c r="G167" s="238">
        <f>J70</f>
        <v>0</v>
      </c>
      <c r="H167" s="72">
        <f>G167*$D$165/100</f>
        <v>0</v>
      </c>
      <c r="I167" s="238">
        <f>M70</f>
        <v>0</v>
      </c>
      <c r="J167" s="72">
        <f>I167*$D$165/100</f>
        <v>0</v>
      </c>
      <c r="K167" s="238">
        <f>P70</f>
        <v>0</v>
      </c>
      <c r="L167" s="72">
        <f>K167*$D$165/100</f>
        <v>0</v>
      </c>
      <c r="M167" s="73">
        <f>F167+H167+J167+L167</f>
        <v>0</v>
      </c>
    </row>
    <row r="168" spans="1:13" ht="32.25" customHeight="1" thickBot="1">
      <c r="A168" s="12"/>
      <c r="E168" s="239"/>
      <c r="F168" s="221">
        <f>F166+F167</f>
        <v>0</v>
      </c>
      <c r="G168" s="240"/>
      <c r="H168" s="221">
        <f>H166+H167</f>
        <v>0</v>
      </c>
      <c r="I168" s="241"/>
      <c r="J168" s="221">
        <f>J166+J167</f>
        <v>0</v>
      </c>
      <c r="K168" s="242"/>
      <c r="L168" s="221">
        <f>L166+L167</f>
        <v>0</v>
      </c>
      <c r="M168" s="221">
        <f>M166+M167</f>
        <v>0</v>
      </c>
    </row>
    <row r="169" ht="12.75">
      <c r="A169" s="12"/>
    </row>
    <row r="170" spans="1:13" s="14" customFormat="1" ht="12.75">
      <c r="A170" s="138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</row>
    <row r="171" s="14" customFormat="1" ht="12.75">
      <c r="A171" s="120"/>
    </row>
    <row r="172" spans="1:2" ht="13.5" thickBot="1">
      <c r="A172" s="12" t="s">
        <v>64</v>
      </c>
      <c r="B172" s="154" t="s">
        <v>32</v>
      </c>
    </row>
    <row r="173" spans="5:9" ht="38.25" customHeight="1" thickBot="1">
      <c r="E173" s="80" t="s">
        <v>67</v>
      </c>
      <c r="F173" s="80" t="s">
        <v>68</v>
      </c>
      <c r="G173" s="81" t="s">
        <v>69</v>
      </c>
      <c r="H173" s="81" t="s">
        <v>70</v>
      </c>
      <c r="I173" s="80" t="s">
        <v>75</v>
      </c>
    </row>
    <row r="174" spans="2:9" ht="35.25" customHeight="1">
      <c r="B174" s="376" t="s">
        <v>23</v>
      </c>
      <c r="C174" s="376"/>
      <c r="D174" s="413"/>
      <c r="E174" s="216">
        <f>G70</f>
        <v>0</v>
      </c>
      <c r="F174" s="216">
        <f>J70</f>
        <v>0</v>
      </c>
      <c r="G174" s="243">
        <f>M70</f>
        <v>0</v>
      </c>
      <c r="H174" s="243">
        <f>P70</f>
        <v>0</v>
      </c>
      <c r="I174" s="216">
        <f aca="true" t="shared" si="9" ref="I174:I179">SUM(E174:H174)</f>
        <v>0</v>
      </c>
    </row>
    <row r="175" spans="2:9" ht="35.25" customHeight="1">
      <c r="B175" s="414" t="s">
        <v>26</v>
      </c>
      <c r="C175" s="414"/>
      <c r="D175" s="415"/>
      <c r="E175" s="216">
        <f>L92</f>
        <v>0</v>
      </c>
      <c r="F175" s="216">
        <f>N92</f>
        <v>0</v>
      </c>
      <c r="G175" s="243">
        <f>P92</f>
        <v>0</v>
      </c>
      <c r="H175" s="243">
        <f>R92</f>
        <v>0</v>
      </c>
      <c r="I175" s="216">
        <f t="shared" si="9"/>
        <v>0</v>
      </c>
    </row>
    <row r="176" spans="2:9" ht="35.25" customHeight="1">
      <c r="B176" s="414" t="s">
        <v>65</v>
      </c>
      <c r="C176" s="414"/>
      <c r="D176" s="415"/>
      <c r="E176" s="216">
        <f>M115</f>
        <v>0</v>
      </c>
      <c r="F176" s="216">
        <f>O115</f>
        <v>0</v>
      </c>
      <c r="G176" s="243">
        <f>Q115</f>
        <v>0</v>
      </c>
      <c r="H176" s="243">
        <f>S115</f>
        <v>0</v>
      </c>
      <c r="I176" s="216">
        <f t="shared" si="9"/>
        <v>0</v>
      </c>
    </row>
    <row r="177" spans="2:9" ht="35.25" customHeight="1">
      <c r="B177" s="376" t="s">
        <v>47</v>
      </c>
      <c r="C177" s="376"/>
      <c r="D177" s="413"/>
      <c r="E177" s="216">
        <f>G135</f>
        <v>0</v>
      </c>
      <c r="F177" s="216">
        <f>H135</f>
        <v>0</v>
      </c>
      <c r="G177" s="216">
        <f>I135</f>
        <v>0</v>
      </c>
      <c r="H177" s="216">
        <f>J135</f>
        <v>0</v>
      </c>
      <c r="I177" s="216">
        <f t="shared" si="9"/>
        <v>0</v>
      </c>
    </row>
    <row r="178" spans="2:9" ht="35.25" customHeight="1">
      <c r="B178" s="376" t="s">
        <v>25</v>
      </c>
      <c r="C178" s="376"/>
      <c r="D178" s="413"/>
      <c r="E178" s="216">
        <f>G156</f>
        <v>0</v>
      </c>
      <c r="F178" s="216">
        <f>H156</f>
        <v>0</v>
      </c>
      <c r="G178" s="216">
        <f>I156</f>
        <v>0</v>
      </c>
      <c r="H178" s="216">
        <f>J156</f>
        <v>0</v>
      </c>
      <c r="I178" s="216">
        <f t="shared" si="9"/>
        <v>0</v>
      </c>
    </row>
    <row r="179" spans="2:9" ht="35.25" customHeight="1" thickBot="1">
      <c r="B179" s="376" t="s">
        <v>57</v>
      </c>
      <c r="C179" s="376"/>
      <c r="D179" s="413"/>
      <c r="E179" s="244">
        <f>F168</f>
        <v>0</v>
      </c>
      <c r="F179" s="244">
        <f>H168</f>
        <v>0</v>
      </c>
      <c r="G179" s="245">
        <f>J168</f>
        <v>0</v>
      </c>
      <c r="H179" s="245">
        <f>L168</f>
        <v>0</v>
      </c>
      <c r="I179" s="216">
        <f t="shared" si="9"/>
        <v>0</v>
      </c>
    </row>
    <row r="180" spans="2:9" ht="35.25" customHeight="1" thickBot="1">
      <c r="B180" s="376" t="s">
        <v>49</v>
      </c>
      <c r="C180" s="376"/>
      <c r="D180" s="413"/>
      <c r="E180" s="225">
        <f>SUM(E174:E179)</f>
        <v>0</v>
      </c>
      <c r="F180" s="225">
        <f>SUM(F174:F179)</f>
        <v>0</v>
      </c>
      <c r="G180" s="225">
        <f>SUM(G174:G179)</f>
        <v>0</v>
      </c>
      <c r="H180" s="225">
        <f>SUM(H174:H179)</f>
        <v>0</v>
      </c>
      <c r="I180" s="225">
        <f>SUM(I174:I179)</f>
        <v>0</v>
      </c>
    </row>
    <row r="181" spans="5:9" ht="12.75">
      <c r="E181" s="155"/>
      <c r="F181" s="155"/>
      <c r="G181" s="155"/>
      <c r="H181" s="155"/>
      <c r="I181" s="155"/>
    </row>
    <row r="182" spans="2:9" ht="12.75">
      <c r="B182" s="156"/>
      <c r="C182" s="156"/>
      <c r="E182" s="157"/>
      <c r="F182" s="157"/>
      <c r="G182" s="157"/>
      <c r="H182" s="157"/>
      <c r="I182" s="157"/>
    </row>
    <row r="183" spans="2:9" ht="12.75">
      <c r="B183" s="158"/>
      <c r="C183" s="156"/>
      <c r="E183" s="157"/>
      <c r="F183" s="157"/>
      <c r="G183" s="157"/>
      <c r="H183" s="157"/>
      <c r="I183" s="157"/>
    </row>
    <row r="184" spans="2:9" ht="12.75">
      <c r="B184" s="154"/>
      <c r="E184" s="7"/>
      <c r="F184" s="7"/>
      <c r="G184" s="7"/>
      <c r="H184" s="7"/>
      <c r="I184" s="7"/>
    </row>
    <row r="185" spans="5:9" ht="12.75">
      <c r="E185" s="7"/>
      <c r="F185" s="7"/>
      <c r="G185" s="7"/>
      <c r="H185" s="7"/>
      <c r="I185" s="7"/>
    </row>
    <row r="186" spans="2:9" ht="12.75">
      <c r="B186" s="154"/>
      <c r="E186" s="159"/>
      <c r="F186" s="159"/>
      <c r="G186" s="159"/>
      <c r="H186" s="159"/>
      <c r="I186" s="160"/>
    </row>
    <row r="187" spans="4:8" ht="12.75">
      <c r="D187" s="155"/>
      <c r="E187" s="155"/>
      <c r="F187" s="155"/>
      <c r="G187" s="155"/>
      <c r="H187" s="155"/>
    </row>
    <row r="188" spans="1:13" s="14" customFormat="1" ht="12.75">
      <c r="A188" s="138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</row>
    <row r="189" s="14" customFormat="1" ht="12.75">
      <c r="A189" s="120"/>
    </row>
  </sheetData>
  <sheetProtection password="DF31" sheet="1"/>
  <mergeCells count="154">
    <mergeCell ref="B180:D180"/>
    <mergeCell ref="B174:D174"/>
    <mergeCell ref="B175:D175"/>
    <mergeCell ref="B176:D176"/>
    <mergeCell ref="B177:D177"/>
    <mergeCell ref="B178:D178"/>
    <mergeCell ref="B179:D179"/>
    <mergeCell ref="C154:F154"/>
    <mergeCell ref="P99:Q99"/>
    <mergeCell ref="R99:S99"/>
    <mergeCell ref="C76:E77"/>
    <mergeCell ref="J98:J99"/>
    <mergeCell ref="J74:J75"/>
    <mergeCell ref="C122:F122"/>
    <mergeCell ref="F82:G82"/>
    <mergeCell ref="F83:G83"/>
    <mergeCell ref="P76:P77"/>
    <mergeCell ref="D135:F135"/>
    <mergeCell ref="G164:H164"/>
    <mergeCell ref="I164:J164"/>
    <mergeCell ref="K100:K101"/>
    <mergeCell ref="E17:G17"/>
    <mergeCell ref="H17:J17"/>
    <mergeCell ref="K17:M17"/>
    <mergeCell ref="C145:F145"/>
    <mergeCell ref="F104:G104"/>
    <mergeCell ref="C153:F153"/>
    <mergeCell ref="F107:G107"/>
    <mergeCell ref="C143:F143"/>
    <mergeCell ref="C144:F144"/>
    <mergeCell ref="C142:F142"/>
    <mergeCell ref="E164:F164"/>
    <mergeCell ref="F86:G86"/>
    <mergeCell ref="F87:G87"/>
    <mergeCell ref="F88:G88"/>
    <mergeCell ref="F89:G89"/>
    <mergeCell ref="C129:F129"/>
    <mergeCell ref="A1:C1"/>
    <mergeCell ref="E2:J2"/>
    <mergeCell ref="E15:F15"/>
    <mergeCell ref="F90:G90"/>
    <mergeCell ref="F91:G91"/>
    <mergeCell ref="E9:F9"/>
    <mergeCell ref="E3:F3"/>
    <mergeCell ref="C80:E80"/>
    <mergeCell ref="C88:E88"/>
    <mergeCell ref="C89:E89"/>
    <mergeCell ref="Q75:R75"/>
    <mergeCell ref="N76:N77"/>
    <mergeCell ref="O76:O77"/>
    <mergeCell ref="B76:B77"/>
    <mergeCell ref="N17:P17"/>
    <mergeCell ref="K75:L75"/>
    <mergeCell ref="M75:N75"/>
    <mergeCell ref="O75:P75"/>
    <mergeCell ref="R76:R77"/>
    <mergeCell ref="Q76:Q77"/>
    <mergeCell ref="L76:L77"/>
    <mergeCell ref="B166:D166"/>
    <mergeCell ref="B167:D167"/>
    <mergeCell ref="F76:G77"/>
    <mergeCell ref="H76:I76"/>
    <mergeCell ref="F80:G80"/>
    <mergeCell ref="F81:G81"/>
    <mergeCell ref="C126:F126"/>
    <mergeCell ref="C127:F127"/>
    <mergeCell ref="C128:F128"/>
    <mergeCell ref="E10:F10"/>
    <mergeCell ref="E11:F11"/>
    <mergeCell ref="E12:F12"/>
    <mergeCell ref="E13:F13"/>
    <mergeCell ref="E14:F14"/>
    <mergeCell ref="Q100:Q101"/>
    <mergeCell ref="N99:O99"/>
    <mergeCell ref="C78:E78"/>
    <mergeCell ref="C79:E79"/>
    <mergeCell ref="F78:G78"/>
    <mergeCell ref="R70:S70"/>
    <mergeCell ref="M76:M77"/>
    <mergeCell ref="H92:J92"/>
    <mergeCell ref="F84:G84"/>
    <mergeCell ref="F85:G85"/>
    <mergeCell ref="R100:R101"/>
    <mergeCell ref="S76:S77"/>
    <mergeCell ref="F79:G79"/>
    <mergeCell ref="J76:J77"/>
    <mergeCell ref="K76:K77"/>
    <mergeCell ref="O100:O101"/>
    <mergeCell ref="P100:P101"/>
    <mergeCell ref="B100:B101"/>
    <mergeCell ref="F100:G101"/>
    <mergeCell ref="H100:I100"/>
    <mergeCell ref="J100:J101"/>
    <mergeCell ref="C100:E101"/>
    <mergeCell ref="C150:F150"/>
    <mergeCell ref="D156:F156"/>
    <mergeCell ref="C152:F152"/>
    <mergeCell ref="S100:S101"/>
    <mergeCell ref="T100:T101"/>
    <mergeCell ref="F102:G102"/>
    <mergeCell ref="F103:G103"/>
    <mergeCell ref="L100:L101"/>
    <mergeCell ref="M100:M101"/>
    <mergeCell ref="N100:N101"/>
    <mergeCell ref="C131:F131"/>
    <mergeCell ref="F113:G113"/>
    <mergeCell ref="F114:G114"/>
    <mergeCell ref="K164:L164"/>
    <mergeCell ref="L99:M99"/>
    <mergeCell ref="F108:G108"/>
    <mergeCell ref="F109:G109"/>
    <mergeCell ref="F110:G110"/>
    <mergeCell ref="F111:G111"/>
    <mergeCell ref="F112:G112"/>
    <mergeCell ref="C149:F149"/>
    <mergeCell ref="C151:F151"/>
    <mergeCell ref="D115:F115"/>
    <mergeCell ref="I115:K115"/>
    <mergeCell ref="C123:F123"/>
    <mergeCell ref="C124:F124"/>
    <mergeCell ref="C132:F132"/>
    <mergeCell ref="C133:F133"/>
    <mergeCell ref="C134:F134"/>
    <mergeCell ref="C130:F130"/>
    <mergeCell ref="C103:E103"/>
    <mergeCell ref="B165:C165"/>
    <mergeCell ref="C84:E84"/>
    <mergeCell ref="C85:E85"/>
    <mergeCell ref="C86:E86"/>
    <mergeCell ref="C87:E87"/>
    <mergeCell ref="C155:F155"/>
    <mergeCell ref="C146:F146"/>
    <mergeCell ref="C147:F147"/>
    <mergeCell ref="C148:F148"/>
    <mergeCell ref="C112:E112"/>
    <mergeCell ref="C125:F125"/>
    <mergeCell ref="C81:E81"/>
    <mergeCell ref="C82:E82"/>
    <mergeCell ref="C83:E83"/>
    <mergeCell ref="C90:E90"/>
    <mergeCell ref="C91:E91"/>
    <mergeCell ref="F105:G105"/>
    <mergeCell ref="F106:G106"/>
    <mergeCell ref="C102:E102"/>
    <mergeCell ref="C113:E113"/>
    <mergeCell ref="C104:E104"/>
    <mergeCell ref="C105:E105"/>
    <mergeCell ref="C106:E106"/>
    <mergeCell ref="C107:E107"/>
    <mergeCell ref="C114:E114"/>
    <mergeCell ref="C108:E108"/>
    <mergeCell ref="C109:E109"/>
    <mergeCell ref="C110:E110"/>
    <mergeCell ref="C111:E111"/>
  </mergeCells>
  <conditionalFormatting sqref="G19:G69 J19:J69 M19:M69 P19:P69">
    <cfRule type="cellIs" priority="16" dxfId="0" operator="greaterThan" stopIfTrue="1">
      <formula>F19</formula>
    </cfRule>
  </conditionalFormatting>
  <conditionalFormatting sqref="E19:E69 H19:H69 K19:K69 N19:N69">
    <cfRule type="cellIs" priority="6" dxfId="0" operator="lessThan" stopIfTrue="1">
      <formula>0</formula>
    </cfRule>
    <cfRule type="cellIs" priority="9" dxfId="0" operator="greaterThan" stopIfTrue="1">
      <formula>100</formula>
    </cfRule>
  </conditionalFormatting>
  <conditionalFormatting sqref="J78:K91 M78:M91 O78:O91 Q78:Q91 J102:J114 L102:L114 N102:N114 P102:P114 R102:R114">
    <cfRule type="cellIs" priority="8" dxfId="0" operator="greaterThan" stopIfTrue="1">
      <formula>100</formula>
    </cfRule>
  </conditionalFormatting>
  <conditionalFormatting sqref="J78:K91 M78:M91 O78:O91 Q78:Q91 J102:J114 L102:L114 N102:N114 P102:P114 R102:R114 D165">
    <cfRule type="cellIs" priority="7" dxfId="0" operator="lessThan" stopIfTrue="1">
      <formula>0</formula>
    </cfRule>
  </conditionalFormatting>
  <conditionalFormatting sqref="F19:F69 I19:I69 L19:L69 O19:O69">
    <cfRule type="cellIs" priority="5" dxfId="0" operator="equal" stopIfTrue="1">
      <formula>"Rate too high!"</formula>
    </cfRule>
  </conditionalFormatting>
  <dataValidations count="1">
    <dataValidation type="list" allowBlank="1" showInputMessage="1" showErrorMessage="1" sqref="D19:D69">
      <formula1>OwnC_Pers</formula1>
    </dataValidation>
  </dataValidations>
  <printOptions/>
  <pageMargins left="0.2" right="0.18" top="0.4" bottom="0.48" header="0.21" footer="0.18"/>
  <pageSetup horizontalDpi="600" verticalDpi="600" orientation="landscape" paperSize="9" scale="52" r:id="rId2"/>
  <headerFooter alignWithMargins="0">
    <oddFooter>&amp;L&amp;8RTD-Project - BUDGET
Own Contribution
&amp;D&amp;R&amp;8page &amp;P of &amp;N</oddFooter>
  </headerFooter>
  <rowBreaks count="3" manualBreakCount="3">
    <brk id="71" max="255" man="1"/>
    <brk id="137" max="19" man="1"/>
    <brk id="169" max="255" man="1"/>
  </rowBreaks>
  <ignoredErrors>
    <ignoredError sqref="A2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zoomScale="90" zoomScaleNormal="90" zoomScalePageLayoutView="0" workbookViewId="0" topLeftCell="A1">
      <selection activeCell="A6" sqref="A6"/>
    </sheetView>
  </sheetViews>
  <sheetFormatPr defaultColWidth="11.421875" defaultRowHeight="12.75"/>
  <cols>
    <col min="1" max="1" width="21.28125" style="248" customWidth="1"/>
    <col min="2" max="3" width="11.421875" style="117" customWidth="1"/>
    <col min="4" max="4" width="15.8515625" style="117" customWidth="1"/>
    <col min="5" max="5" width="11.421875" style="117" customWidth="1"/>
    <col min="6" max="6" width="12.140625" style="117" customWidth="1"/>
    <col min="7" max="16384" width="11.421875" style="117" customWidth="1"/>
  </cols>
  <sheetData>
    <row r="1" spans="1:4" ht="18">
      <c r="A1" s="427" t="s">
        <v>46</v>
      </c>
      <c r="B1" s="428"/>
      <c r="C1" s="428"/>
      <c r="D1" s="428"/>
    </row>
    <row r="2" spans="1:11" ht="24.75" customHeight="1">
      <c r="A2" s="246" t="s">
        <v>91</v>
      </c>
      <c r="B2" s="247" t="s">
        <v>102</v>
      </c>
      <c r="F2" s="125" t="s">
        <v>92</v>
      </c>
      <c r="G2" s="429">
        <f>IF('General Information'!F10="","",'General Information'!F10)</f>
      </c>
      <c r="H2" s="430"/>
      <c r="I2" s="430"/>
      <c r="J2" s="430"/>
      <c r="K2" s="431"/>
    </row>
    <row r="3" spans="2:8" ht="15.75" customHeight="1">
      <c r="B3" s="249" t="s">
        <v>97</v>
      </c>
      <c r="F3" s="125" t="s">
        <v>42</v>
      </c>
      <c r="G3" s="367">
        <f>IF('General Information'!F17="","",'General Information'!F17)</f>
      </c>
      <c r="H3" s="368"/>
    </row>
    <row r="4" spans="1:2" ht="15">
      <c r="A4" s="250"/>
      <c r="B4" s="251" t="s">
        <v>74</v>
      </c>
    </row>
    <row r="5" s="253" customFormat="1" ht="12.75">
      <c r="A5" s="252"/>
    </row>
    <row r="7" ht="12.75">
      <c r="A7" s="254"/>
    </row>
    <row r="8" ht="12.75">
      <c r="A8" s="254"/>
    </row>
    <row r="9" ht="13.5" thickBot="1"/>
    <row r="10" spans="1:10" ht="23.25" customHeight="1">
      <c r="A10" s="295" t="s">
        <v>98</v>
      </c>
      <c r="B10" s="416"/>
      <c r="C10" s="416"/>
      <c r="D10" s="417"/>
      <c r="E10" s="255"/>
      <c r="F10" s="256" t="s">
        <v>67</v>
      </c>
      <c r="G10" s="257" t="s">
        <v>68</v>
      </c>
      <c r="H10" s="257" t="s">
        <v>69</v>
      </c>
      <c r="I10" s="258" t="s">
        <v>70</v>
      </c>
      <c r="J10" s="259" t="s">
        <v>75</v>
      </c>
    </row>
    <row r="11" spans="1:13" ht="14.25" customHeight="1" thickBot="1">
      <c r="A11" s="296" t="s">
        <v>22</v>
      </c>
      <c r="B11" s="418"/>
      <c r="C11" s="418"/>
      <c r="D11" s="419"/>
      <c r="E11" s="260"/>
      <c r="F11" s="261" t="s">
        <v>90</v>
      </c>
      <c r="G11" s="262" t="s">
        <v>90</v>
      </c>
      <c r="H11" s="262" t="s">
        <v>90</v>
      </c>
      <c r="I11" s="263" t="s">
        <v>90</v>
      </c>
      <c r="J11" s="264" t="s">
        <v>90</v>
      </c>
      <c r="L11" s="265"/>
      <c r="M11" s="265"/>
    </row>
    <row r="12" spans="1:13" ht="11.25">
      <c r="A12" s="266" t="s">
        <v>33</v>
      </c>
      <c r="B12" s="420"/>
      <c r="C12" s="420"/>
      <c r="D12" s="421"/>
      <c r="E12" s="255"/>
      <c r="F12" s="267"/>
      <c r="G12" s="268"/>
      <c r="H12" s="268"/>
      <c r="I12" s="189"/>
      <c r="J12" s="212">
        <f>SUM(F12:I12)</f>
        <v>0</v>
      </c>
      <c r="K12" s="269" t="s">
        <v>44</v>
      </c>
      <c r="L12" s="265"/>
      <c r="M12" s="265"/>
    </row>
    <row r="13" spans="1:11" ht="12" thickBot="1">
      <c r="A13" s="266" t="s">
        <v>104</v>
      </c>
      <c r="B13" s="422"/>
      <c r="C13" s="422"/>
      <c r="D13" s="423"/>
      <c r="F13" s="270"/>
      <c r="G13" s="271"/>
      <c r="H13" s="271"/>
      <c r="I13" s="272"/>
      <c r="J13" s="224">
        <f>SUM(F13:I13)</f>
        <v>0</v>
      </c>
      <c r="K13" s="273" t="s">
        <v>45</v>
      </c>
    </row>
    <row r="14" spans="1:10" ht="12" thickBot="1">
      <c r="A14" s="266" t="s">
        <v>135</v>
      </c>
      <c r="B14" s="422"/>
      <c r="C14" s="422"/>
      <c r="D14" s="423"/>
      <c r="F14" s="114">
        <f>SUM(F12:F13)</f>
        <v>0</v>
      </c>
      <c r="G14" s="115">
        <f>SUM(G12:G13)</f>
        <v>0</v>
      </c>
      <c r="H14" s="115">
        <f>SUM(H12:H13)</f>
        <v>0</v>
      </c>
      <c r="I14" s="116">
        <f>SUM(I12:I13)</f>
        <v>0</v>
      </c>
      <c r="J14" s="102">
        <f>SUM(F14:I14)</f>
        <v>0</v>
      </c>
    </row>
    <row r="15" spans="1:4" ht="11.25">
      <c r="A15" s="266" t="s">
        <v>2</v>
      </c>
      <c r="B15" s="422"/>
      <c r="C15" s="422"/>
      <c r="D15" s="423"/>
    </row>
    <row r="16" spans="1:4" ht="11.25">
      <c r="A16" s="266"/>
      <c r="B16" s="424"/>
      <c r="C16" s="425"/>
      <c r="D16" s="426"/>
    </row>
    <row r="17" spans="1:4" ht="11.25">
      <c r="A17" s="266" t="s">
        <v>5</v>
      </c>
      <c r="B17" s="422"/>
      <c r="C17" s="422"/>
      <c r="D17" s="423"/>
    </row>
    <row r="18" spans="1:4" ht="11.25">
      <c r="A18" s="266" t="s">
        <v>4</v>
      </c>
      <c r="B18" s="422"/>
      <c r="C18" s="422"/>
      <c r="D18" s="423"/>
    </row>
    <row r="19" spans="1:4" ht="12" thickBot="1">
      <c r="A19" s="274" t="s">
        <v>3</v>
      </c>
      <c r="B19" s="432"/>
      <c r="C19" s="432"/>
      <c r="D19" s="433"/>
    </row>
    <row r="20" spans="2:4" ht="13.5" thickBot="1">
      <c r="B20" s="275"/>
      <c r="C20" s="275"/>
      <c r="D20" s="275"/>
    </row>
    <row r="21" spans="1:10" ht="24">
      <c r="A21" s="295" t="s">
        <v>99</v>
      </c>
      <c r="B21" s="416"/>
      <c r="C21" s="416"/>
      <c r="D21" s="417"/>
      <c r="F21" s="256" t="s">
        <v>67</v>
      </c>
      <c r="G21" s="257" t="s">
        <v>68</v>
      </c>
      <c r="H21" s="257" t="s">
        <v>69</v>
      </c>
      <c r="I21" s="258" t="s">
        <v>70</v>
      </c>
      <c r="J21" s="259" t="s">
        <v>75</v>
      </c>
    </row>
    <row r="22" spans="1:12" ht="15" customHeight="1" thickBot="1">
      <c r="A22" s="296" t="s">
        <v>22</v>
      </c>
      <c r="B22" s="418"/>
      <c r="C22" s="418"/>
      <c r="D22" s="419"/>
      <c r="F22" s="261" t="s">
        <v>90</v>
      </c>
      <c r="G22" s="262" t="s">
        <v>90</v>
      </c>
      <c r="H22" s="262" t="s">
        <v>90</v>
      </c>
      <c r="I22" s="263" t="s">
        <v>90</v>
      </c>
      <c r="J22" s="264" t="s">
        <v>90</v>
      </c>
      <c r="L22" s="265"/>
    </row>
    <row r="23" spans="1:11" ht="11.25">
      <c r="A23" s="266" t="s">
        <v>33</v>
      </c>
      <c r="B23" s="420"/>
      <c r="C23" s="420"/>
      <c r="D23" s="421"/>
      <c r="F23" s="267"/>
      <c r="G23" s="268"/>
      <c r="H23" s="268"/>
      <c r="I23" s="189"/>
      <c r="J23" s="212">
        <f>SUM(F23:I23)</f>
        <v>0</v>
      </c>
      <c r="K23" s="269" t="s">
        <v>44</v>
      </c>
    </row>
    <row r="24" spans="1:11" ht="12" thickBot="1">
      <c r="A24" s="266" t="s">
        <v>104</v>
      </c>
      <c r="B24" s="422"/>
      <c r="C24" s="422"/>
      <c r="D24" s="423"/>
      <c r="F24" s="270"/>
      <c r="G24" s="271"/>
      <c r="H24" s="271"/>
      <c r="I24" s="272"/>
      <c r="J24" s="224">
        <f>SUM(F24:I24)</f>
        <v>0</v>
      </c>
      <c r="K24" s="273" t="s">
        <v>45</v>
      </c>
    </row>
    <row r="25" spans="1:10" ht="12" thickBot="1">
      <c r="A25" s="266" t="s">
        <v>135</v>
      </c>
      <c r="B25" s="422"/>
      <c r="C25" s="422"/>
      <c r="D25" s="423"/>
      <c r="F25" s="114">
        <f>SUM(F23:F24)</f>
        <v>0</v>
      </c>
      <c r="G25" s="115">
        <f>SUM(G23:G24)</f>
        <v>0</v>
      </c>
      <c r="H25" s="115">
        <f>SUM(H23:H24)</f>
        <v>0</v>
      </c>
      <c r="I25" s="116">
        <f>SUM(I23:I24)</f>
        <v>0</v>
      </c>
      <c r="J25" s="102">
        <f>SUM(F25:I25)</f>
        <v>0</v>
      </c>
    </row>
    <row r="26" spans="1:4" ht="11.25">
      <c r="A26" s="266" t="s">
        <v>2</v>
      </c>
      <c r="B26" s="422"/>
      <c r="C26" s="422"/>
      <c r="D26" s="423"/>
    </row>
    <row r="27" spans="1:4" ht="11.25">
      <c r="A27" s="266"/>
      <c r="B27" s="424"/>
      <c r="C27" s="425"/>
      <c r="D27" s="426"/>
    </row>
    <row r="28" spans="1:4" ht="11.25">
      <c r="A28" s="266" t="s">
        <v>5</v>
      </c>
      <c r="B28" s="422"/>
      <c r="C28" s="422"/>
      <c r="D28" s="423"/>
    </row>
    <row r="29" spans="1:4" ht="11.25">
      <c r="A29" s="266" t="s">
        <v>4</v>
      </c>
      <c r="B29" s="422"/>
      <c r="C29" s="422"/>
      <c r="D29" s="423"/>
    </row>
    <row r="30" spans="1:4" ht="12" thickBot="1">
      <c r="A30" s="274" t="s">
        <v>3</v>
      </c>
      <c r="B30" s="432"/>
      <c r="C30" s="432"/>
      <c r="D30" s="433"/>
    </row>
    <row r="31" spans="2:4" ht="13.5" thickBot="1">
      <c r="B31" s="275"/>
      <c r="C31" s="275"/>
      <c r="D31" s="275"/>
    </row>
    <row r="32" spans="1:10" ht="24">
      <c r="A32" s="295" t="s">
        <v>100</v>
      </c>
      <c r="B32" s="416"/>
      <c r="C32" s="416"/>
      <c r="D32" s="417"/>
      <c r="F32" s="256" t="s">
        <v>67</v>
      </c>
      <c r="G32" s="257" t="s">
        <v>68</v>
      </c>
      <c r="H32" s="257" t="s">
        <v>69</v>
      </c>
      <c r="I32" s="258" t="s">
        <v>70</v>
      </c>
      <c r="J32" s="259" t="s">
        <v>75</v>
      </c>
    </row>
    <row r="33" spans="1:12" ht="15" customHeight="1" thickBot="1">
      <c r="A33" s="296" t="s">
        <v>22</v>
      </c>
      <c r="B33" s="418"/>
      <c r="C33" s="418"/>
      <c r="D33" s="419"/>
      <c r="F33" s="261" t="s">
        <v>90</v>
      </c>
      <c r="G33" s="262" t="s">
        <v>90</v>
      </c>
      <c r="H33" s="262" t="s">
        <v>90</v>
      </c>
      <c r="I33" s="263" t="s">
        <v>90</v>
      </c>
      <c r="J33" s="264" t="s">
        <v>90</v>
      </c>
      <c r="L33" s="265"/>
    </row>
    <row r="34" spans="1:12" ht="11.25">
      <c r="A34" s="266" t="s">
        <v>33</v>
      </c>
      <c r="B34" s="420"/>
      <c r="C34" s="420"/>
      <c r="D34" s="421"/>
      <c r="F34" s="267"/>
      <c r="G34" s="268"/>
      <c r="H34" s="268"/>
      <c r="I34" s="189"/>
      <c r="J34" s="212">
        <f>SUM(F34:I34)</f>
        <v>0</v>
      </c>
      <c r="K34" s="269" t="s">
        <v>44</v>
      </c>
      <c r="L34" s="265"/>
    </row>
    <row r="35" spans="1:11" ht="12" thickBot="1">
      <c r="A35" s="266" t="s">
        <v>104</v>
      </c>
      <c r="B35" s="422"/>
      <c r="C35" s="422"/>
      <c r="D35" s="423"/>
      <c r="F35" s="270"/>
      <c r="G35" s="271"/>
      <c r="H35" s="271"/>
      <c r="I35" s="272"/>
      <c r="J35" s="224">
        <f>SUM(F35:I35)</f>
        <v>0</v>
      </c>
      <c r="K35" s="273" t="s">
        <v>45</v>
      </c>
    </row>
    <row r="36" spans="1:10" ht="12" thickBot="1">
      <c r="A36" s="266" t="s">
        <v>135</v>
      </c>
      <c r="B36" s="422"/>
      <c r="C36" s="422"/>
      <c r="D36" s="423"/>
      <c r="F36" s="114">
        <f>SUM(F34:F35)</f>
        <v>0</v>
      </c>
      <c r="G36" s="115">
        <f>SUM(G34:G35)</f>
        <v>0</v>
      </c>
      <c r="H36" s="115">
        <f>SUM(H34:H35)</f>
        <v>0</v>
      </c>
      <c r="I36" s="116">
        <f>SUM(I34:I35)</f>
        <v>0</v>
      </c>
      <c r="J36" s="102">
        <f>SUM(F36:I36)</f>
        <v>0</v>
      </c>
    </row>
    <row r="37" spans="1:4" ht="11.25">
      <c r="A37" s="266" t="s">
        <v>2</v>
      </c>
      <c r="B37" s="422"/>
      <c r="C37" s="422"/>
      <c r="D37" s="423"/>
    </row>
    <row r="38" spans="1:4" ht="11.25">
      <c r="A38" s="266"/>
      <c r="B38" s="424"/>
      <c r="C38" s="425"/>
      <c r="D38" s="426"/>
    </row>
    <row r="39" spans="1:4" ht="11.25">
      <c r="A39" s="266" t="s">
        <v>5</v>
      </c>
      <c r="B39" s="422"/>
      <c r="C39" s="422"/>
      <c r="D39" s="423"/>
    </row>
    <row r="40" spans="1:4" ht="11.25">
      <c r="A40" s="266" t="s">
        <v>4</v>
      </c>
      <c r="B40" s="422"/>
      <c r="C40" s="422"/>
      <c r="D40" s="423"/>
    </row>
    <row r="41" spans="1:4" ht="12" thickBot="1">
      <c r="A41" s="274" t="s">
        <v>3</v>
      </c>
      <c r="B41" s="432"/>
      <c r="C41" s="432"/>
      <c r="D41" s="433"/>
    </row>
    <row r="44" ht="13.5" thickBot="1"/>
    <row r="45" spans="5:10" ht="24">
      <c r="E45" s="125" t="s">
        <v>101</v>
      </c>
      <c r="F45" s="256" t="s">
        <v>67</v>
      </c>
      <c r="G45" s="257" t="s">
        <v>68</v>
      </c>
      <c r="H45" s="257" t="s">
        <v>69</v>
      </c>
      <c r="I45" s="258" t="s">
        <v>70</v>
      </c>
      <c r="J45" s="259" t="s">
        <v>75</v>
      </c>
    </row>
    <row r="46" spans="4:10" ht="13.5" thickBot="1">
      <c r="D46" s="248"/>
      <c r="F46" s="261" t="s">
        <v>90</v>
      </c>
      <c r="G46" s="262" t="s">
        <v>90</v>
      </c>
      <c r="H46" s="262" t="s">
        <v>90</v>
      </c>
      <c r="I46" s="263" t="s">
        <v>90</v>
      </c>
      <c r="J46" s="264" t="s">
        <v>90</v>
      </c>
    </row>
    <row r="47" spans="6:11" ht="12.75">
      <c r="F47" s="276">
        <f aca="true" t="shared" si="0" ref="F47:J48">F12+F23+F34</f>
        <v>0</v>
      </c>
      <c r="G47" s="277">
        <f t="shared" si="0"/>
        <v>0</v>
      </c>
      <c r="H47" s="277">
        <f t="shared" si="0"/>
        <v>0</v>
      </c>
      <c r="I47" s="278">
        <f t="shared" si="0"/>
        <v>0</v>
      </c>
      <c r="J47" s="213">
        <f t="shared" si="0"/>
        <v>0</v>
      </c>
      <c r="K47" s="269" t="s">
        <v>44</v>
      </c>
    </row>
    <row r="48" spans="6:11" ht="13.5" thickBot="1">
      <c r="F48" s="279">
        <f t="shared" si="0"/>
        <v>0</v>
      </c>
      <c r="G48" s="280">
        <f t="shared" si="0"/>
        <v>0</v>
      </c>
      <c r="H48" s="280">
        <f t="shared" si="0"/>
        <v>0</v>
      </c>
      <c r="I48" s="281">
        <f t="shared" si="0"/>
        <v>0</v>
      </c>
      <c r="J48" s="214">
        <f t="shared" si="0"/>
        <v>0</v>
      </c>
      <c r="K48" s="273" t="s">
        <v>45</v>
      </c>
    </row>
    <row r="49" spans="6:10" ht="13.5" thickBot="1">
      <c r="F49" s="114">
        <f>F47+F48</f>
        <v>0</v>
      </c>
      <c r="G49" s="115">
        <f>G47+G48</f>
        <v>0</v>
      </c>
      <c r="H49" s="115">
        <f>H47+H48</f>
        <v>0</v>
      </c>
      <c r="I49" s="116">
        <f>I47+I48</f>
        <v>0</v>
      </c>
      <c r="J49" s="102">
        <f>J47+J48</f>
        <v>0</v>
      </c>
    </row>
  </sheetData>
  <sheetProtection password="DF31" sheet="1"/>
  <mergeCells count="33">
    <mergeCell ref="B41:D41"/>
    <mergeCell ref="B19:D19"/>
    <mergeCell ref="B30:D30"/>
    <mergeCell ref="B36:D36"/>
    <mergeCell ref="B37:D37"/>
    <mergeCell ref="B21:D21"/>
    <mergeCell ref="B22:D22"/>
    <mergeCell ref="B28:D28"/>
    <mergeCell ref="B27:D27"/>
    <mergeCell ref="B38:D38"/>
    <mergeCell ref="B39:D39"/>
    <mergeCell ref="B40:D40"/>
    <mergeCell ref="B24:D24"/>
    <mergeCell ref="B25:D25"/>
    <mergeCell ref="B26:D26"/>
    <mergeCell ref="B23:D23"/>
    <mergeCell ref="A1:D1"/>
    <mergeCell ref="B35:D35"/>
    <mergeCell ref="G2:K2"/>
    <mergeCell ref="B29:D29"/>
    <mergeCell ref="B32:D32"/>
    <mergeCell ref="B33:D33"/>
    <mergeCell ref="B34:D34"/>
    <mergeCell ref="G3:H3"/>
    <mergeCell ref="B13:D13"/>
    <mergeCell ref="B14:D14"/>
    <mergeCell ref="B10:D10"/>
    <mergeCell ref="B11:D11"/>
    <mergeCell ref="B12:D12"/>
    <mergeCell ref="B15:D15"/>
    <mergeCell ref="B17:D17"/>
    <mergeCell ref="B18:D18"/>
    <mergeCell ref="B16:D16"/>
  </mergeCells>
  <printOptions/>
  <pageMargins left="0.17" right="0.18" top="0.38" bottom="0.38" header="0.17" footer="0.18"/>
  <pageSetup horizontalDpi="600" verticalDpi="600" orientation="landscape" paperSize="9" scale="82" r:id="rId2"/>
  <headerFooter alignWithMargins="0">
    <oddFooter>&amp;L&amp;8RTD-Project - BUDGET
Third-Party Funds
&amp;D&amp;R&amp;8page &amp;P of &amp;N</oddFooter>
  </headerFooter>
  <ignoredErrors>
    <ignoredError sqref="A3:A5 A42:D65536 E47:E65536 B5:C5 H2:IV2 D2:E5 C2:C3 F17:K20 E39:K44 F28:K31 M39:IV65536 F50:L65536 L39:L45 A9:IV9 E10 K45 F4:IV5 I3:IV3 L14:L15 M10:IV15 F15:K15 E12:E15 L17:IV26 F26:K26 E17:E26 L28:IV37 F37:K37 E28:E37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15.57421875" style="103" customWidth="1"/>
    <col min="2" max="16384" width="11.421875" style="103" customWidth="1"/>
  </cols>
  <sheetData>
    <row r="1" ht="18" customHeight="1">
      <c r="A1" s="12"/>
    </row>
    <row r="2" ht="12.75">
      <c r="A2" s="12"/>
    </row>
    <row r="4" ht="15.75" customHeight="1">
      <c r="A4" s="12" t="s">
        <v>109</v>
      </c>
    </row>
    <row r="5" spans="1:2" ht="12.75">
      <c r="A5" s="14" t="s">
        <v>13</v>
      </c>
      <c r="B5" s="104">
        <v>215000</v>
      </c>
    </row>
    <row r="6" spans="1:2" ht="12.75">
      <c r="A6" s="14" t="s">
        <v>53</v>
      </c>
      <c r="B6" s="104">
        <v>125000</v>
      </c>
    </row>
    <row r="7" spans="1:2" ht="12.75">
      <c r="A7" s="14" t="s">
        <v>11</v>
      </c>
      <c r="B7" s="104">
        <v>100000</v>
      </c>
    </row>
    <row r="8" spans="1:2" ht="12.75">
      <c r="A8" s="14" t="s">
        <v>10</v>
      </c>
      <c r="B8" s="104">
        <v>62000</v>
      </c>
    </row>
    <row r="11" ht="15.75" customHeight="1">
      <c r="A11" s="12" t="s">
        <v>134</v>
      </c>
    </row>
    <row r="12" spans="1:3" ht="12.75">
      <c r="A12" s="14" t="s">
        <v>52</v>
      </c>
      <c r="B12" s="104">
        <v>325000</v>
      </c>
      <c r="C12" s="105" t="s">
        <v>76</v>
      </c>
    </row>
    <row r="13" spans="1:3" ht="12.75">
      <c r="A13" s="14" t="s">
        <v>60</v>
      </c>
      <c r="B13" s="104">
        <v>290000</v>
      </c>
      <c r="C13" s="105" t="s">
        <v>76</v>
      </c>
    </row>
    <row r="14" spans="1:3" ht="12.75">
      <c r="A14" s="14" t="s">
        <v>18</v>
      </c>
      <c r="B14" s="104">
        <v>255000</v>
      </c>
      <c r="C14" s="105" t="s">
        <v>76</v>
      </c>
    </row>
    <row r="15" spans="1:2" ht="12.75">
      <c r="A15" s="14" t="s">
        <v>13</v>
      </c>
      <c r="B15" s="104">
        <v>215000</v>
      </c>
    </row>
    <row r="16" spans="1:2" ht="12.75">
      <c r="A16" s="14" t="s">
        <v>53</v>
      </c>
      <c r="B16" s="104">
        <v>125000</v>
      </c>
    </row>
    <row r="17" spans="1:2" ht="12.75">
      <c r="A17" s="14" t="s">
        <v>11</v>
      </c>
      <c r="B17" s="104">
        <v>100000</v>
      </c>
    </row>
    <row r="18" spans="1:2" ht="12.75">
      <c r="A18" s="14" t="s">
        <v>10</v>
      </c>
      <c r="B18" s="104">
        <v>62000</v>
      </c>
    </row>
    <row r="23" ht="12.75">
      <c r="A23" s="106"/>
    </row>
  </sheetData>
  <sheetProtection password="DF31" sheet="1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Nano-Tera.CH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RTD-Project Detailed Budget Form</dc:title>
  <dc:subject/>
  <dc:creator>Peter Bradley</dc:creator>
  <cp:keywords/>
  <dc:description/>
  <cp:lastModifiedBy>pmayor</cp:lastModifiedBy>
  <cp:lastPrinted>2011-10-11T08:22:45Z</cp:lastPrinted>
  <dcterms:created xsi:type="dcterms:W3CDTF">2008-01-16T10:27:11Z</dcterms:created>
  <dcterms:modified xsi:type="dcterms:W3CDTF">2012-02-07T15:49:45Z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